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fa\Dropbox (WiLS)\WiLS-wide\WPLC\Board, Committees, and Workgroups\Board\Meeting Materials\2018\February 2018\"/>
    </mc:Choice>
  </mc:AlternateContent>
  <bookViews>
    <workbookView xWindow="5610" yWindow="645" windowWidth="14460" windowHeight="10365"/>
  </bookViews>
  <sheets>
    <sheet name="2017 budget" sheetId="1" r:id="rId1"/>
    <sheet name="Expense detail" sheetId="20" r:id="rId2"/>
    <sheet name="Income detail" sheetId="19" r:id="rId3"/>
    <sheet name="Other income detail" sheetId="21" r:id="rId4"/>
    <sheet name="Donations detail" sheetId="22" r:id="rId5"/>
  </sheets>
  <definedNames>
    <definedName name="_xlnm.Print_Area" localSheetId="2">'Income detail'!$A$1:$B$20</definedName>
  </definedNames>
  <calcPr calcId="162913"/>
  <fileRecoveryPr autoRecover="0"/>
</workbook>
</file>

<file path=xl/calcChain.xml><?xml version="1.0" encoding="utf-8"?>
<calcChain xmlns="http://schemas.openxmlformats.org/spreadsheetml/2006/main">
  <c r="D7" i="1" l="1"/>
  <c r="N326" i="20" l="1"/>
  <c r="C24" i="1" l="1"/>
  <c r="AB342" i="20"/>
  <c r="D23" i="1" s="1"/>
  <c r="E23" i="1" s="1"/>
  <c r="M12" i="19" l="1"/>
  <c r="C25" i="1" l="1"/>
  <c r="C21" i="1"/>
  <c r="C20" i="1"/>
  <c r="M15" i="19" l="1"/>
  <c r="E7" i="1" l="1"/>
  <c r="X342" i="20"/>
  <c r="D22" i="1" s="1"/>
  <c r="E22" i="1" s="1"/>
  <c r="AN342" i="20"/>
  <c r="E26" i="1" s="1"/>
  <c r="AJ342" i="20"/>
  <c r="D25" i="1" s="1"/>
  <c r="E25" i="1" s="1"/>
  <c r="AF342" i="20"/>
  <c r="D24" i="1" s="1"/>
  <c r="E24" i="1" s="1"/>
  <c r="T342" i="20"/>
  <c r="D21" i="1" s="1"/>
  <c r="E21" i="1" s="1"/>
  <c r="J342" i="20"/>
  <c r="D19" i="1" s="1"/>
  <c r="E19" i="1" s="1"/>
  <c r="F342" i="20"/>
  <c r="E18" i="1" s="1"/>
  <c r="B342" i="20"/>
  <c r="D17" i="1" s="1"/>
  <c r="E17" i="1" s="1"/>
  <c r="B8" i="22"/>
  <c r="D8" i="1" s="1"/>
  <c r="E8" i="1" s="1"/>
  <c r="B8" i="21"/>
  <c r="D9" i="1" s="1"/>
  <c r="E9" i="1" s="1"/>
  <c r="D20" i="1"/>
  <c r="E20" i="1" s="1"/>
  <c r="M4" i="19"/>
  <c r="M5" i="19"/>
  <c r="M6" i="19"/>
  <c r="M7" i="19"/>
  <c r="M8" i="19"/>
  <c r="M9" i="19"/>
  <c r="M10" i="19"/>
  <c r="M11" i="19"/>
  <c r="M13" i="19"/>
  <c r="M14" i="19"/>
  <c r="M16" i="19"/>
  <c r="M17" i="19"/>
  <c r="M18" i="19"/>
  <c r="M19" i="19"/>
  <c r="M2" i="19"/>
  <c r="D49" i="19"/>
  <c r="D20" i="19" s="1"/>
  <c r="D10" i="1" s="1"/>
  <c r="I20" i="19"/>
  <c r="D6" i="1" s="1"/>
  <c r="G20" i="19"/>
  <c r="J28" i="19"/>
  <c r="J27" i="19"/>
  <c r="J26" i="19"/>
  <c r="L3" i="19"/>
  <c r="L9" i="19"/>
  <c r="L4" i="19"/>
  <c r="L5" i="19"/>
  <c r="L6" i="19"/>
  <c r="L7" i="19"/>
  <c r="L8" i="19"/>
  <c r="L10" i="19"/>
  <c r="L11" i="19"/>
  <c r="L13" i="19"/>
  <c r="L14" i="19"/>
  <c r="L16" i="19"/>
  <c r="L17" i="19"/>
  <c r="L18" i="19"/>
  <c r="L19" i="19"/>
  <c r="L2" i="19"/>
  <c r="B20" i="19"/>
  <c r="B49" i="19"/>
  <c r="C28" i="1"/>
  <c r="C12" i="1" s="1"/>
  <c r="M3" i="19" l="1"/>
  <c r="M20" i="19" s="1"/>
  <c r="L20" i="19"/>
  <c r="E6" i="1"/>
  <c r="J29" i="19"/>
  <c r="E10" i="1"/>
  <c r="D12" i="1"/>
  <c r="D28" i="1"/>
  <c r="E28" i="1" s="1"/>
  <c r="E12" i="1" l="1"/>
  <c r="D31" i="1"/>
</calcChain>
</file>

<file path=xl/sharedStrings.xml><?xml version="1.0" encoding="utf-8"?>
<sst xmlns="http://schemas.openxmlformats.org/spreadsheetml/2006/main" count="504" uniqueCount="461">
  <si>
    <t>Income</t>
  </si>
  <si>
    <t>Member shares</t>
  </si>
  <si>
    <t>Other income</t>
  </si>
  <si>
    <t>Website</t>
  </si>
  <si>
    <t>Program management</t>
  </si>
  <si>
    <t>R &amp; D</t>
  </si>
  <si>
    <t>TOTAL</t>
  </si>
  <si>
    <t>Other</t>
  </si>
  <si>
    <t>b.</t>
  </si>
  <si>
    <t>c.</t>
  </si>
  <si>
    <t>d.</t>
  </si>
  <si>
    <t xml:space="preserve">Digital Content  </t>
  </si>
  <si>
    <t>OverDrive Vendor Fees</t>
  </si>
  <si>
    <t xml:space="preserve">Carryover </t>
  </si>
  <si>
    <t>a.</t>
  </si>
  <si>
    <t>e.</t>
  </si>
  <si>
    <t>f.</t>
  </si>
  <si>
    <t>Partner</t>
  </si>
  <si>
    <t>Reserve</t>
  </si>
  <si>
    <t>2017 budget</t>
  </si>
  <si>
    <t>g.</t>
  </si>
  <si>
    <t>h.</t>
  </si>
  <si>
    <t>i.</t>
  </si>
  <si>
    <t>Digital Newspaper Hosting</t>
  </si>
  <si>
    <t>ContentDM Hosting</t>
  </si>
  <si>
    <t xml:space="preserve">Buying pool income </t>
  </si>
  <si>
    <t>Arrowhead Library System</t>
  </si>
  <si>
    <t>Bridges Library System</t>
  </si>
  <si>
    <t>Indianhead Federated</t>
  </si>
  <si>
    <t>Kenosha County Library System</t>
  </si>
  <si>
    <t>Lakeshores Library System</t>
  </si>
  <si>
    <t>Manitowoc-Calumet Library System</t>
  </si>
  <si>
    <t>Milwaukee Co. Federated Library System</t>
  </si>
  <si>
    <t>Nicolet Federated Library System Total (inc. Brown County)</t>
  </si>
  <si>
    <t>Northern Waters Library Service</t>
  </si>
  <si>
    <t>Outagamie Waupaca Library System</t>
  </si>
  <si>
    <t>South Central Library System</t>
  </si>
  <si>
    <t>Southwest Wisconsin Library System</t>
  </si>
  <si>
    <t>Winding Rivers Library System</t>
  </si>
  <si>
    <t>Winnefox Library System</t>
  </si>
  <si>
    <t>Wisconsin Valley Library Service Total (inc. Marathon County)</t>
  </si>
  <si>
    <t>Buying pool</t>
  </si>
  <si>
    <t>Total</t>
  </si>
  <si>
    <t>Member Shares</t>
  </si>
  <si>
    <t>Big Bend</t>
  </si>
  <si>
    <t>Brookfield</t>
  </si>
  <si>
    <t>Butler</t>
  </si>
  <si>
    <t>Delafield</t>
  </si>
  <si>
    <t>Eagle</t>
  </si>
  <si>
    <t>Elm Grove</t>
  </si>
  <si>
    <t>Fort Atkinson</t>
  </si>
  <si>
    <t>Hartland</t>
  </si>
  <si>
    <t>Jefferson</t>
  </si>
  <si>
    <t>Johnson Creek</t>
  </si>
  <si>
    <t>Lake Mills</t>
  </si>
  <si>
    <t>M Falls</t>
  </si>
  <si>
    <t>Mukwonago</t>
  </si>
  <si>
    <t>Muskego</t>
  </si>
  <si>
    <t>New Berlin</t>
  </si>
  <si>
    <t>North Lake</t>
  </si>
  <si>
    <t>Oconomowoc</t>
  </si>
  <si>
    <t>Palmyra</t>
  </si>
  <si>
    <t>Pewaukee</t>
  </si>
  <si>
    <t>Sussex</t>
  </si>
  <si>
    <t>Waterloo</t>
  </si>
  <si>
    <t>Watertown</t>
  </si>
  <si>
    <t>Waukesha</t>
  </si>
  <si>
    <t>Whitewater</t>
  </si>
  <si>
    <t>Bridges</t>
  </si>
  <si>
    <t>Invoice #</t>
  </si>
  <si>
    <t>Invoiced amount</t>
  </si>
  <si>
    <t>Date of invoice</t>
  </si>
  <si>
    <t>Date paid</t>
  </si>
  <si>
    <t>Amount Received To-Date</t>
  </si>
  <si>
    <t>see below</t>
  </si>
  <si>
    <t>Monarch Library System</t>
  </si>
  <si>
    <t>Buying Pool</t>
  </si>
  <si>
    <t>Bridges Buying Pool</t>
  </si>
  <si>
    <t>Bridges Buying Pool Breakdown</t>
  </si>
  <si>
    <t>Invoice Total</t>
  </si>
  <si>
    <t>Program Management</t>
  </si>
  <si>
    <t>OverDrive Hosting</t>
  </si>
  <si>
    <t>OverDrive Content</t>
  </si>
  <si>
    <t>Price before Credit</t>
  </si>
  <si>
    <t>Credit Amount</t>
  </si>
  <si>
    <t>Date Paid</t>
  </si>
  <si>
    <t>R&amp;D</t>
  </si>
  <si>
    <t>WNA Services Co, 0013141-IN</t>
  </si>
  <si>
    <t>0669-000056570-120716</t>
  </si>
  <si>
    <t>0669-153822373-120716</t>
  </si>
  <si>
    <t>0669-154350990-120716</t>
  </si>
  <si>
    <t>0669-000055040-121216</t>
  </si>
  <si>
    <t>0669-000100937-121316</t>
  </si>
  <si>
    <t>0669-000055007-121416</t>
  </si>
  <si>
    <t>0669-141121400-121616</t>
  </si>
  <si>
    <t>0669-150326120-121616</t>
  </si>
  <si>
    <t>0669-150418030-121616</t>
  </si>
  <si>
    <t>0669-000054180-121716</t>
  </si>
  <si>
    <t>0669-000057760-122016</t>
  </si>
  <si>
    <t>0669-094957533-122116</t>
  </si>
  <si>
    <t>0669-095233357-122116</t>
  </si>
  <si>
    <t>0669-100001770-122116</t>
  </si>
  <si>
    <t>0669-100108763-122116</t>
  </si>
  <si>
    <t>0669-113320877-122216</t>
  </si>
  <si>
    <t>0669-000105690-122716</t>
  </si>
  <si>
    <t>0669-000054223-122916</t>
  </si>
  <si>
    <t>0669-202942007-010317</t>
  </si>
  <si>
    <t>0669-215655153-010517</t>
  </si>
  <si>
    <t>Totals</t>
  </si>
  <si>
    <t>YTD</t>
  </si>
  <si>
    <t>Difference</t>
  </si>
  <si>
    <t>Donations</t>
  </si>
  <si>
    <t xml:space="preserve">What </t>
  </si>
  <si>
    <t>Amount</t>
  </si>
  <si>
    <t>Date</t>
  </si>
  <si>
    <t>From</t>
  </si>
  <si>
    <t>Marked in Sage</t>
  </si>
  <si>
    <t>Allocated for certain collection?</t>
  </si>
  <si>
    <t>Carol Hinners</t>
  </si>
  <si>
    <t>BALANCE</t>
  </si>
  <si>
    <t>Madison Public Library</t>
  </si>
  <si>
    <t>NA</t>
  </si>
  <si>
    <t>0669-000106603-011017</t>
  </si>
  <si>
    <t>H-0040460</t>
  </si>
  <si>
    <t>MARC Records, 0000514632</t>
  </si>
  <si>
    <t>0669-113451710-020717</t>
  </si>
  <si>
    <t>0669-113548193-020717</t>
  </si>
  <si>
    <t>0669-113711840-020717</t>
  </si>
  <si>
    <t>0669-115828880-020717</t>
  </si>
  <si>
    <t>0669-000102383-021417</t>
  </si>
  <si>
    <t>0669-080252730-021517</t>
  </si>
  <si>
    <t>0669-140549077-021517</t>
  </si>
  <si>
    <t>0669-140754870-021517</t>
  </si>
  <si>
    <t>0669-230837007-021517</t>
  </si>
  <si>
    <t>0669-231841930-021517</t>
  </si>
  <si>
    <t>0669-232351827-021517</t>
  </si>
  <si>
    <t>0669-000056037-021617</t>
  </si>
  <si>
    <t>2017 1st Half</t>
  </si>
  <si>
    <t>Pamela Murphy</t>
  </si>
  <si>
    <t>digital library, audiobooks</t>
  </si>
  <si>
    <t>0669-000056450-022017</t>
  </si>
  <si>
    <t>MARC Records, 0000520048</t>
  </si>
  <si>
    <t>bill for July-December in July or August 2017</t>
  </si>
  <si>
    <t>0669-000055220-022217</t>
  </si>
  <si>
    <t>0669-000056550-022417</t>
  </si>
  <si>
    <t>0669-000100710-022117</t>
  </si>
  <si>
    <t>0669-000112717-022817</t>
  </si>
  <si>
    <t>0669-110919457-022817</t>
  </si>
  <si>
    <t>0669-110959397-022817</t>
  </si>
  <si>
    <t>0669-113334603-022817</t>
  </si>
  <si>
    <t>0669-115447337-022817</t>
  </si>
  <si>
    <t>0669-121310903-022817</t>
  </si>
  <si>
    <t>0669-133827577-022317</t>
  </si>
  <si>
    <t>0669-134252317-022317</t>
  </si>
  <si>
    <t>0669-134614950-022317</t>
  </si>
  <si>
    <t>0669-134725573-022317</t>
  </si>
  <si>
    <t>0669-000054490-030217</t>
  </si>
  <si>
    <t>0669-000054703-030817</t>
  </si>
  <si>
    <t>0669-000055063-030917</t>
  </si>
  <si>
    <t>0669-000055753-031017</t>
  </si>
  <si>
    <t>0669-000058307-032717</t>
  </si>
  <si>
    <t>0669-000058353-032217</t>
  </si>
  <si>
    <t>0669-000059743-030417</t>
  </si>
  <si>
    <t>0669-000108987-032817</t>
  </si>
  <si>
    <t>0669-000110160-032117</t>
  </si>
  <si>
    <t>0669-000111860-031417</t>
  </si>
  <si>
    <t>0669-000117930-030717</t>
  </si>
  <si>
    <t>0669-103346933-031417</t>
  </si>
  <si>
    <t>0669-103731090-030217</t>
  </si>
  <si>
    <t>0669-103900827-031417</t>
  </si>
  <si>
    <t>0669-104103450-031417</t>
  </si>
  <si>
    <t>0669-210755800-031617</t>
  </si>
  <si>
    <t>0669-210856673-031617</t>
  </si>
  <si>
    <t>0669-211149657-031617</t>
  </si>
  <si>
    <t>0669-211947350-031617</t>
  </si>
  <si>
    <t>0669-212632103-031617</t>
  </si>
  <si>
    <t>MARC records, 0000525600</t>
  </si>
  <si>
    <t>0669-111228780-040417</t>
  </si>
  <si>
    <t>0669-111305220-040417</t>
  </si>
  <si>
    <t>0669-111359590-040417</t>
  </si>
  <si>
    <t>0669-111649587-040417</t>
  </si>
  <si>
    <t>0669-111750823-040417</t>
  </si>
  <si>
    <t>0669-111831490-040417</t>
  </si>
  <si>
    <t>0669-111847633-041217</t>
  </si>
  <si>
    <t>0669-111939177-041217</t>
  </si>
  <si>
    <t>0669-112523253-040417</t>
  </si>
  <si>
    <t>0669-130422557-041217</t>
  </si>
  <si>
    <t>0669-155257650-040517</t>
  </si>
  <si>
    <t>0669-155717927-040517</t>
  </si>
  <si>
    <t>0669-163513990-041317</t>
  </si>
  <si>
    <t>0669-000055220-041217</t>
  </si>
  <si>
    <t>0669-000055780-041017</t>
  </si>
  <si>
    <t>0669-000056513-040517</t>
  </si>
  <si>
    <t>0669-000109420-041117</t>
  </si>
  <si>
    <t>0669-000118273-040417</t>
  </si>
  <si>
    <t>0669-094811623-040417</t>
  </si>
  <si>
    <t>0669-095231340-040417</t>
  </si>
  <si>
    <t>0669-105546643-040617</t>
  </si>
  <si>
    <t>Expenses**</t>
  </si>
  <si>
    <t>0669-123214360-033017</t>
  </si>
  <si>
    <t>0669-122116700-033017</t>
  </si>
  <si>
    <t>0669-123354620-033017</t>
  </si>
  <si>
    <t>0669-174443047-033117</t>
  </si>
  <si>
    <t>0669-000053787-042117</t>
  </si>
  <si>
    <t>0669-000055477-042917</t>
  </si>
  <si>
    <t>0669-000119370-042517</t>
  </si>
  <si>
    <t>0669-000121513-041817</t>
  </si>
  <si>
    <t>H-0041769</t>
  </si>
  <si>
    <t>MARC records, 0000531082</t>
  </si>
  <si>
    <t>Roberta Lawson</t>
  </si>
  <si>
    <t>0669-000056723-050617</t>
  </si>
  <si>
    <t>0669-000128880-050217</t>
  </si>
  <si>
    <t>0669-095626460-050217</t>
  </si>
  <si>
    <t>0669-095847270-050217</t>
  </si>
  <si>
    <t>0669-095925763-050217</t>
  </si>
  <si>
    <t>0669-100143523-050217</t>
  </si>
  <si>
    <t>0669-100441623-050217</t>
  </si>
  <si>
    <t>0669-100717367-050217</t>
  </si>
  <si>
    <t>0669-101156167-050217</t>
  </si>
  <si>
    <t>0669-105532873-050217</t>
  </si>
  <si>
    <t>0669-105609127-050217</t>
  </si>
  <si>
    <t>0669-105639867-050217</t>
  </si>
  <si>
    <t>0669-223912477-050917</t>
  </si>
  <si>
    <t>0669-223848423-050917</t>
  </si>
  <si>
    <t>0669-222806363-050917</t>
  </si>
  <si>
    <t>0669-222635690-050917</t>
  </si>
  <si>
    <t>0669-222519727-050917</t>
  </si>
  <si>
    <t>0669-203702127-051017</t>
  </si>
  <si>
    <t>0669-000117850-050917</t>
  </si>
  <si>
    <t>0669-112126347-060117</t>
  </si>
  <si>
    <t>0669-000056820-060317</t>
  </si>
  <si>
    <t>0669-153636460-060617</t>
  </si>
  <si>
    <t>0669-152903113-060617</t>
  </si>
  <si>
    <t>0669-152742080-060617</t>
  </si>
  <si>
    <t>0669-152651040-060617</t>
  </si>
  <si>
    <t>0669-000130403-060617</t>
  </si>
  <si>
    <t>0669-000056100-060717</t>
  </si>
  <si>
    <t>0669-000055880-061417</t>
  </si>
  <si>
    <t>0669-000109880-061317</t>
  </si>
  <si>
    <t>0669-000053987-061217</t>
  </si>
  <si>
    <t>0669-110141563-060817</t>
  </si>
  <si>
    <t>0669-110027797-060817</t>
  </si>
  <si>
    <t>0669-000054100-060817</t>
  </si>
  <si>
    <t>0669-000055800-051817</t>
  </si>
  <si>
    <t>0669-000118420-051617</t>
  </si>
  <si>
    <t>0669-150255237-051917</t>
  </si>
  <si>
    <t>0669-145134100-051917</t>
  </si>
  <si>
    <t>0669-000109780-052317</t>
  </si>
  <si>
    <t>0669-000056207-052417</t>
  </si>
  <si>
    <t>0669-144710080-052617</t>
  </si>
  <si>
    <t>0669-144200273-052617</t>
  </si>
  <si>
    <t>0669-000059403-052817</t>
  </si>
  <si>
    <t>0669-000119750-053017</t>
  </si>
  <si>
    <t>0669-112644913-060117</t>
  </si>
  <si>
    <t>0669-112305867-060117</t>
  </si>
  <si>
    <t>0669-000103960-060117</t>
  </si>
  <si>
    <t>0669-111939920-060117</t>
  </si>
  <si>
    <t>0669-000053770-062817</t>
  </si>
  <si>
    <t>0669-000054673-061717</t>
  </si>
  <si>
    <t>0669-000055690-062117</t>
  </si>
  <si>
    <t>0669-000055720-070317</t>
  </si>
  <si>
    <t>0669-000056440-070217</t>
  </si>
  <si>
    <t>0669-000058690-062617</t>
  </si>
  <si>
    <t>0669-000059757-070417</t>
  </si>
  <si>
    <t>0669-000106900-062017</t>
  </si>
  <si>
    <t>0669-000112163-062717</t>
  </si>
  <si>
    <t>0669-092511230-062017</t>
  </si>
  <si>
    <t>0669-092559463-062017</t>
  </si>
  <si>
    <t>0669-092624470-062017</t>
  </si>
  <si>
    <t>0669-092802320-062017</t>
  </si>
  <si>
    <t>0669-093200630-062017</t>
  </si>
  <si>
    <t>0669-093254420-062017</t>
  </si>
  <si>
    <t>0669-094835667-062017</t>
  </si>
  <si>
    <t>0669-121104727-063017</t>
  </si>
  <si>
    <t>0669-121142047-063017</t>
  </si>
  <si>
    <t>0669-121434927-063017</t>
  </si>
  <si>
    <t>0669-121619787-063017</t>
  </si>
  <si>
    <t>0669-121742690-063017</t>
  </si>
  <si>
    <t>0669-123259243-063017</t>
  </si>
  <si>
    <t>0669-123459413-063017</t>
  </si>
  <si>
    <t>0669-130040870-063017</t>
  </si>
  <si>
    <t>0669-160154780-062017</t>
  </si>
  <si>
    <t>MX-0669-35693-063017</t>
  </si>
  <si>
    <t xml:space="preserve">Maurico Mahoff Masi </t>
  </si>
  <si>
    <t>Winnefox - wplc web site working</t>
  </si>
  <si>
    <t>MARC Records, 0000536496</t>
  </si>
  <si>
    <t>MARC Records, 0000542341</t>
  </si>
  <si>
    <t>0669-000054420-070517</t>
  </si>
  <si>
    <t>0669-000055540-071217</t>
  </si>
  <si>
    <t>0669-000100430-071817</t>
  </si>
  <si>
    <t>0669-000107193-071117</t>
  </si>
  <si>
    <t>0669-070708840-071217</t>
  </si>
  <si>
    <t>0669-112518463-071217</t>
  </si>
  <si>
    <t>0669-112551700-071217</t>
  </si>
  <si>
    <t>0669-112909657-071217</t>
  </si>
  <si>
    <t>0669-172751013-070717</t>
  </si>
  <si>
    <t>0669-172849607-070717</t>
  </si>
  <si>
    <t>0669-093113047-062017</t>
  </si>
  <si>
    <t>0669-000056430-072617</t>
  </si>
  <si>
    <t>0669-000105047-072517</t>
  </si>
  <si>
    <t>0669-000053310-072417</t>
  </si>
  <si>
    <t>00669DA17021873</t>
  </si>
  <si>
    <t>H-0043839</t>
  </si>
  <si>
    <t>00669DA17008044</t>
  </si>
  <si>
    <t>00669DA17008045</t>
  </si>
  <si>
    <t>00669DA17009373</t>
  </si>
  <si>
    <t>00669CO17009352</t>
  </si>
  <si>
    <t>00669CO17009350</t>
  </si>
  <si>
    <t>00669CO17009351</t>
  </si>
  <si>
    <t>00669CO17009355</t>
  </si>
  <si>
    <t>00669CO17009354</t>
  </si>
  <si>
    <t>00669CO17009356</t>
  </si>
  <si>
    <t>00669CO17009357</t>
  </si>
  <si>
    <t>00669CO17009360</t>
  </si>
  <si>
    <t>00669CO17009361</t>
  </si>
  <si>
    <t>00669CO17009363</t>
  </si>
  <si>
    <t>00669DA17009891</t>
  </si>
  <si>
    <t>00669CO17009695</t>
  </si>
  <si>
    <t>00669DA17011941</t>
  </si>
  <si>
    <t>00669DA17013008</t>
  </si>
  <si>
    <t>00669CO17013828</t>
  </si>
  <si>
    <t>00669DA17015097</t>
  </si>
  <si>
    <t>00669DA17015990</t>
  </si>
  <si>
    <t>00669DA17019379</t>
  </si>
  <si>
    <t>00669DA17020593</t>
  </si>
  <si>
    <t>00669DA17023464</t>
  </si>
  <si>
    <t>00669CO17024451</t>
  </si>
  <si>
    <t>00669CO17024453</t>
  </si>
  <si>
    <t>00669CO17024454</t>
  </si>
  <si>
    <t>00669CO17024460</t>
  </si>
  <si>
    <t>00669CO17024463</t>
  </si>
  <si>
    <t>00669CO17024464</t>
  </si>
  <si>
    <t>00669CO17024465</t>
  </si>
  <si>
    <t>00669CO17024475</t>
  </si>
  <si>
    <t>00669CO17024479</t>
  </si>
  <si>
    <t>00669CO17024484</t>
  </si>
  <si>
    <t>00669DA17027980</t>
  </si>
  <si>
    <t>00669DA17032071</t>
  </si>
  <si>
    <t>00669DA17033348</t>
  </si>
  <si>
    <t>00669CO17033056</t>
  </si>
  <si>
    <t>00669DA17036411</t>
  </si>
  <si>
    <t>00669DA17037316</t>
  </si>
  <si>
    <t>00669CO17038234</t>
  </si>
  <si>
    <t>00669CO17038235</t>
  </si>
  <si>
    <t>00669DA17041469</t>
  </si>
  <si>
    <t>00669DA17046659</t>
  </si>
  <si>
    <t>00669DA17047481</t>
  </si>
  <si>
    <t>0669-134634610-022417</t>
  </si>
  <si>
    <t>WNA Services Co - 100674 pages</t>
  </si>
  <si>
    <t>Belleville Public Library - Newspaper Uploads</t>
  </si>
  <si>
    <t>Black River Falls Public Library - Newspaper Uploads</t>
  </si>
  <si>
    <t>Dwight Foster Public Library - Newspaper Uploads</t>
  </si>
  <si>
    <t>Eager Free Library - Newspaper Uploads</t>
  </si>
  <si>
    <t>Prairie du Chein Memorial Library - Newspaper Uploads</t>
  </si>
  <si>
    <t>n/a</t>
  </si>
  <si>
    <t>Research program</t>
  </si>
  <si>
    <t>Research Program</t>
  </si>
  <si>
    <t>j.</t>
  </si>
  <si>
    <t>00669DA17048822</t>
  </si>
  <si>
    <t>00669DA17051534</t>
  </si>
  <si>
    <t>00669CO17053142</t>
  </si>
  <si>
    <t>00669DA17055748</t>
  </si>
  <si>
    <t>00669DA17057080</t>
  </si>
  <si>
    <t>00669DA17057724</t>
  </si>
  <si>
    <t>00669DA17058485</t>
  </si>
  <si>
    <t>00669DA17058667</t>
  </si>
  <si>
    <t>00669DA17058845</t>
  </si>
  <si>
    <t>00669DA17060355</t>
  </si>
  <si>
    <t>00669DA17061588</t>
  </si>
  <si>
    <t>00669DA17062423</t>
  </si>
  <si>
    <t>00669CO17063576</t>
  </si>
  <si>
    <t>00669CO17063575</t>
  </si>
  <si>
    <t>00669CO17063607</t>
  </si>
  <si>
    <t>00669CO17063606</t>
  </si>
  <si>
    <t>00669CO17063617</t>
  </si>
  <si>
    <t>00669CO17064013</t>
  </si>
  <si>
    <t>00669CO17064014</t>
  </si>
  <si>
    <t>00669CO17064015</t>
  </si>
  <si>
    <t>00669CO17064016</t>
  </si>
  <si>
    <t>00669DA17066095</t>
  </si>
  <si>
    <t>00669CO17064475</t>
  </si>
  <si>
    <t>00669CO17064476</t>
  </si>
  <si>
    <t>H-0045881</t>
  </si>
  <si>
    <t>00669DA17067736</t>
  </si>
  <si>
    <t>00669DA17070066</t>
  </si>
  <si>
    <t>00669DA17070827</t>
  </si>
  <si>
    <t>00669DA17072405</t>
  </si>
  <si>
    <t>00669CO17072382</t>
  </si>
  <si>
    <t>00669CO17072383</t>
  </si>
  <si>
    <t>00669CO17072384</t>
  </si>
  <si>
    <t>00669CO17072385</t>
  </si>
  <si>
    <t>00669CO17072386</t>
  </si>
  <si>
    <t>00669DA17073135</t>
  </si>
  <si>
    <t>00669DA17075271</t>
  </si>
  <si>
    <t>00669CO17075189</t>
  </si>
  <si>
    <t>00669CO17075190</t>
  </si>
  <si>
    <t>00669CO17075191</t>
  </si>
  <si>
    <t>00669CO17075196</t>
  </si>
  <si>
    <t>00669CO17075199</t>
  </si>
  <si>
    <t>00669CO17075201</t>
  </si>
  <si>
    <t>00669DA17078131</t>
  </si>
  <si>
    <t>00669DA17078299</t>
  </si>
  <si>
    <t>00669DA17079042</t>
  </si>
  <si>
    <t>00669CO17078625</t>
  </si>
  <si>
    <t>00669DA17080112</t>
  </si>
  <si>
    <t>00669DA17081250</t>
  </si>
  <si>
    <t>00669DA17082592</t>
  </si>
  <si>
    <t>00669CO17082542</t>
  </si>
  <si>
    <t>00669CO17082543</t>
  </si>
  <si>
    <t>00669CO17082544</t>
  </si>
  <si>
    <t>00669CO17082546</t>
  </si>
  <si>
    <t>00669CO17082547</t>
  </si>
  <si>
    <t>00669CO17082548</t>
  </si>
  <si>
    <t>00669DA17083322</t>
  </si>
  <si>
    <t>00669CO17084163</t>
  </si>
  <si>
    <t>00669DA17087949</t>
  </si>
  <si>
    <t>00669DA17088751</t>
  </si>
  <si>
    <t>00669DA17090012</t>
  </si>
  <si>
    <t>00669CO17089775</t>
  </si>
  <si>
    <t>00669CO17089774</t>
  </si>
  <si>
    <t>00669DA17090649</t>
  </si>
  <si>
    <t>00669CO17091262</t>
  </si>
  <si>
    <t>00669CO17091263</t>
  </si>
  <si>
    <t>00669CO17091266</t>
  </si>
  <si>
    <t>00669CO17091267</t>
  </si>
  <si>
    <t>00669CO17091551</t>
  </si>
  <si>
    <t>00669CO17091559</t>
  </si>
  <si>
    <t>00669CO17091579</t>
  </si>
  <si>
    <t>00669CO17091619</t>
  </si>
  <si>
    <t>00669CO17091913</t>
  </si>
  <si>
    <t>00669SU17091912</t>
  </si>
  <si>
    <t>00669SU17091914</t>
  </si>
  <si>
    <t>00669DA17093540</t>
  </si>
  <si>
    <t>00669CO17093194</t>
  </si>
  <si>
    <t>00669CO17093195</t>
  </si>
  <si>
    <t>00669DA17094267</t>
  </si>
  <si>
    <t>00669DA17095030</t>
  </si>
  <si>
    <t>00669DA17095678</t>
  </si>
  <si>
    <t>00669DA17097513</t>
  </si>
  <si>
    <t>00669DA17098329</t>
  </si>
  <si>
    <t>00669CO17098753</t>
  </si>
  <si>
    <t>MARC records, 0000561158</t>
  </si>
  <si>
    <t>MARC records, 0000566677</t>
  </si>
  <si>
    <t>MARC records, 0000572007</t>
  </si>
  <si>
    <t>MARC records, 0000577313</t>
  </si>
  <si>
    <t>Morrill Solutions</t>
  </si>
  <si>
    <t>Patricia Wende</t>
  </si>
  <si>
    <t>Digital Newspaper Hosting &amp; Uploading</t>
  </si>
  <si>
    <t>Transfer #1</t>
  </si>
  <si>
    <t>Transfer #2</t>
  </si>
  <si>
    <t>MARC records</t>
  </si>
  <si>
    <t>Proposed allocation of carryover</t>
  </si>
  <si>
    <t>Donations: $10,400</t>
  </si>
  <si>
    <t>Digital Content</t>
  </si>
  <si>
    <t>Research Program: $710.00</t>
  </si>
  <si>
    <t>R&amp;D: $6,320</t>
  </si>
  <si>
    <t>Double-counting of refund from Recollection WI acccount in carryover from 2016</t>
  </si>
  <si>
    <t>Reserve: $23,099.96 (minus $250) = $22,849.96</t>
  </si>
  <si>
    <t>Digital Content: $5636.17 carryover + $2 in extra income = $5638.17</t>
  </si>
  <si>
    <t>Digital Newspaper Upload</t>
  </si>
  <si>
    <t>Other income - Digital Newspaper Upload overage: $5,398.62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</si>
</sst>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&quot;$&quot;#,##0"/>
    <numFmt numFmtId="167" formatCode="#,##0.00;\-#,##0.00;* ??"/>
  </numFmts>
  <fonts count="3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222222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sz val="9"/>
      <color rgb="FF000000"/>
      <name val="Arial"/>
      <family val="2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4"/>
      <name val="Calibri"/>
      <family val="2"/>
      <scheme val="minor"/>
    </font>
    <font>
      <sz val="11"/>
      <color theme="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0">
    <xf numFmtId="0" fontId="0" fillId="0" borderId="0" xfId="0"/>
    <xf numFmtId="0" fontId="7" fillId="0" borderId="0" xfId="0" applyFont="1"/>
    <xf numFmtId="0" fontId="0" fillId="0" borderId="0" xfId="0"/>
    <xf numFmtId="44" fontId="7" fillId="0" borderId="0" xfId="4" applyFont="1"/>
    <xf numFmtId="0" fontId="7" fillId="0" borderId="0" xfId="0" applyFont="1" applyAlignment="1">
      <alignment wrapText="1"/>
    </xf>
    <xf numFmtId="0" fontId="8" fillId="0" borderId="2" xfId="0" applyFont="1" applyBorder="1" applyAlignment="1">
      <alignment wrapText="1"/>
    </xf>
    <xf numFmtId="0" fontId="7" fillId="0" borderId="0" xfId="0" applyFont="1" applyFill="1" applyBorder="1"/>
    <xf numFmtId="0" fontId="0" fillId="0" borderId="0" xfId="0" applyFont="1" applyAlignment="1">
      <alignment wrapText="1"/>
    </xf>
    <xf numFmtId="0" fontId="0" fillId="0" borderId="0" xfId="0" applyFont="1"/>
    <xf numFmtId="0" fontId="0" fillId="0" borderId="3" xfId="0" applyFont="1" applyBorder="1" applyAlignment="1">
      <alignment wrapText="1"/>
    </xf>
    <xf numFmtId="165" fontId="4" fillId="0" borderId="0" xfId="4" applyNumberFormat="1" applyFont="1"/>
    <xf numFmtId="165" fontId="0" fillId="0" borderId="0" xfId="0" applyNumberFormat="1" applyFont="1"/>
    <xf numFmtId="0" fontId="9" fillId="0" borderId="3" xfId="8" applyFont="1" applyBorder="1" applyAlignment="1" applyProtection="1">
      <alignment wrapText="1"/>
    </xf>
    <xf numFmtId="0" fontId="9" fillId="0" borderId="4" xfId="8" applyFont="1" applyBorder="1" applyAlignment="1" applyProtection="1">
      <alignment wrapText="1"/>
    </xf>
    <xf numFmtId="166" fontId="9" fillId="0" borderId="0" xfId="2" applyNumberFormat="1" applyFont="1" applyFill="1" applyBorder="1"/>
    <xf numFmtId="166" fontId="9" fillId="0" borderId="0" xfId="2" applyNumberFormat="1" applyFont="1" applyFill="1" applyBorder="1" applyAlignment="1"/>
    <xf numFmtId="44" fontId="4" fillId="0" borderId="0" xfId="4" applyFont="1"/>
    <xf numFmtId="44" fontId="4" fillId="0" borderId="0" xfId="4" applyFont="1" applyBorder="1"/>
    <xf numFmtId="1" fontId="10" fillId="0" borderId="0" xfId="0" applyNumberFormat="1" applyFont="1" applyFill="1"/>
    <xf numFmtId="44" fontId="10" fillId="0" borderId="0" xfId="0" applyNumberFormat="1" applyFont="1" applyFill="1"/>
    <xf numFmtId="14" fontId="10" fillId="0" borderId="0" xfId="0" applyNumberFormat="1" applyFont="1" applyFill="1"/>
    <xf numFmtId="0" fontId="10" fillId="0" borderId="0" xfId="0" applyFont="1" applyFill="1"/>
    <xf numFmtId="44" fontId="0" fillId="0" borderId="0" xfId="0" applyNumberFormat="1" applyFill="1"/>
    <xf numFmtId="44" fontId="7" fillId="0" borderId="0" xfId="0" applyNumberFormat="1" applyFont="1" applyFill="1"/>
    <xf numFmtId="165" fontId="4" fillId="0" borderId="0" xfId="4" applyNumberFormat="1" applyFont="1" applyBorder="1"/>
    <xf numFmtId="165" fontId="7" fillId="0" borderId="0" xfId="4" applyNumberFormat="1" applyFont="1"/>
    <xf numFmtId="44" fontId="7" fillId="0" borderId="2" xfId="4" applyNumberFormat="1" applyFont="1" applyBorder="1"/>
    <xf numFmtId="44" fontId="4" fillId="0" borderId="0" xfId="4" applyNumberFormat="1" applyFont="1"/>
    <xf numFmtId="1" fontId="4" fillId="0" borderId="0" xfId="4" applyNumberFormat="1" applyFont="1" applyBorder="1"/>
    <xf numFmtId="14" fontId="4" fillId="0" borderId="0" xfId="4" applyNumberFormat="1" applyFont="1" applyBorder="1"/>
    <xf numFmtId="14" fontId="4" fillId="0" borderId="0" xfId="4" applyNumberFormat="1" applyFont="1"/>
    <xf numFmtId="1" fontId="4" fillId="0" borderId="0" xfId="4" applyNumberFormat="1" applyFont="1"/>
    <xf numFmtId="44" fontId="4" fillId="0" borderId="0" xfId="4" applyFont="1"/>
    <xf numFmtId="44" fontId="7" fillId="0" borderId="0" xfId="0" applyNumberFormat="1" applyFont="1"/>
    <xf numFmtId="14" fontId="0" fillId="0" borderId="0" xfId="0" applyNumberFormat="1"/>
    <xf numFmtId="44" fontId="0" fillId="0" borderId="0" xfId="0" applyNumberFormat="1"/>
    <xf numFmtId="0" fontId="9" fillId="0" borderId="3" xfId="8" applyFont="1" applyBorder="1" applyAlignment="1" applyProtection="1">
      <alignment horizontal="left" wrapText="1" indent="1"/>
    </xf>
    <xf numFmtId="165" fontId="0" fillId="0" borderId="0" xfId="4" applyNumberFormat="1" applyFont="1"/>
    <xf numFmtId="0" fontId="11" fillId="0" borderId="0" xfId="0" applyFont="1"/>
    <xf numFmtId="0" fontId="12" fillId="0" borderId="0" xfId="0" applyFont="1"/>
    <xf numFmtId="0" fontId="12" fillId="0" borderId="0" xfId="0" applyFont="1" applyAlignment="1">
      <alignment wrapText="1"/>
    </xf>
    <xf numFmtId="0" fontId="13" fillId="0" borderId="0" xfId="0" applyFont="1" applyFill="1" applyAlignment="1">
      <alignment horizontal="center" wrapText="1"/>
    </xf>
    <xf numFmtId="0" fontId="14" fillId="0" borderId="0" xfId="0" applyFont="1" applyFill="1"/>
    <xf numFmtId="0" fontId="12" fillId="0" borderId="0" xfId="0" applyFont="1" applyFill="1"/>
    <xf numFmtId="0" fontId="15" fillId="0" borderId="0" xfId="0" applyFont="1" applyFill="1" applyAlignment="1">
      <alignment wrapText="1"/>
    </xf>
    <xf numFmtId="0" fontId="16" fillId="0" borderId="1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3" fillId="0" borderId="0" xfId="0" applyFont="1"/>
    <xf numFmtId="0" fontId="13" fillId="0" borderId="0" xfId="0" applyFont="1" applyAlignment="1">
      <alignment wrapText="1"/>
    </xf>
    <xf numFmtId="6" fontId="13" fillId="0" borderId="0" xfId="0" applyNumberFormat="1" applyFont="1"/>
    <xf numFmtId="0" fontId="17" fillId="0" borderId="0" xfId="0" applyFont="1"/>
    <xf numFmtId="44" fontId="18" fillId="0" borderId="0" xfId="4" applyFont="1"/>
    <xf numFmtId="6" fontId="13" fillId="0" borderId="0" xfId="4" applyNumberFormat="1" applyFont="1"/>
    <xf numFmtId="164" fontId="12" fillId="0" borderId="0" xfId="0" applyNumberFormat="1" applyFont="1"/>
    <xf numFmtId="164" fontId="12" fillId="0" borderId="0" xfId="4" applyNumberFormat="1" applyFont="1" applyAlignment="1">
      <alignment wrapText="1"/>
    </xf>
    <xf numFmtId="164" fontId="18" fillId="0" borderId="0" xfId="4" applyNumberFormat="1" applyFont="1"/>
    <xf numFmtId="164" fontId="12" fillId="0" borderId="0" xfId="0" applyNumberFormat="1" applyFont="1" applyAlignment="1">
      <alignment wrapText="1"/>
    </xf>
    <xf numFmtId="164" fontId="12" fillId="0" borderId="0" xfId="0" applyNumberFormat="1" applyFont="1" applyFill="1" applyAlignment="1">
      <alignment wrapText="1"/>
    </xf>
    <xf numFmtId="0" fontId="19" fillId="0" borderId="0" xfId="0" applyFont="1" applyAlignment="1">
      <alignment wrapText="1"/>
    </xf>
    <xf numFmtId="164" fontId="18" fillId="0" borderId="0" xfId="0" applyNumberFormat="1" applyFont="1"/>
    <xf numFmtId="10" fontId="18" fillId="0" borderId="0" xfId="4" applyNumberFormat="1" applyFont="1"/>
    <xf numFmtId="164" fontId="12" fillId="0" borderId="0" xfId="4" applyNumberFormat="1" applyFont="1" applyFill="1" applyAlignment="1">
      <alignment wrapText="1"/>
    </xf>
    <xf numFmtId="6" fontId="12" fillId="0" borderId="0" xfId="0" applyNumberFormat="1" applyFont="1"/>
    <xf numFmtId="164" fontId="12" fillId="0" borderId="0" xfId="4" applyNumberFormat="1" applyFont="1" applyAlignment="1">
      <alignment horizontal="right" wrapText="1"/>
    </xf>
    <xf numFmtId="166" fontId="12" fillId="0" borderId="0" xfId="0" applyNumberFormat="1" applyFont="1" applyAlignment="1">
      <alignment wrapText="1"/>
    </xf>
    <xf numFmtId="0" fontId="20" fillId="0" borderId="0" xfId="0" applyFont="1"/>
    <xf numFmtId="14" fontId="21" fillId="0" borderId="0" xfId="0" applyNumberFormat="1" applyFont="1"/>
    <xf numFmtId="44" fontId="20" fillId="0" borderId="0" xfId="5" applyFont="1"/>
    <xf numFmtId="44" fontId="20" fillId="0" borderId="0" xfId="0" applyNumberFormat="1" applyFont="1"/>
    <xf numFmtId="0" fontId="22" fillId="0" borderId="0" xfId="0" applyFont="1"/>
    <xf numFmtId="44" fontId="23" fillId="0" borderId="0" xfId="0" applyNumberFormat="1" applyFont="1"/>
    <xf numFmtId="44" fontId="23" fillId="0" borderId="0" xfId="0" applyNumberFormat="1" applyFont="1" applyAlignment="1">
      <alignment wrapText="1"/>
    </xf>
    <xf numFmtId="44" fontId="20" fillId="0" borderId="0" xfId="4" applyFont="1"/>
    <xf numFmtId="0" fontId="21" fillId="0" borderId="0" xfId="0" applyFont="1"/>
    <xf numFmtId="44" fontId="21" fillId="0" borderId="0" xfId="5" applyFont="1" applyAlignment="1">
      <alignment wrapText="1"/>
    </xf>
    <xf numFmtId="164" fontId="20" fillId="0" borderId="0" xfId="0" applyNumberFormat="1" applyFont="1"/>
    <xf numFmtId="0" fontId="24" fillId="0" borderId="0" xfId="0" applyFont="1"/>
    <xf numFmtId="8" fontId="24" fillId="0" borderId="0" xfId="0" applyNumberFormat="1" applyFont="1"/>
    <xf numFmtId="14" fontId="24" fillId="0" borderId="0" xfId="0" applyNumberFormat="1" applyFont="1"/>
    <xf numFmtId="44" fontId="24" fillId="0" borderId="0" xfId="5" applyFont="1"/>
    <xf numFmtId="0" fontId="25" fillId="0" borderId="0" xfId="0" applyFont="1"/>
    <xf numFmtId="44" fontId="24" fillId="0" borderId="0" xfId="0" applyNumberFormat="1" applyFont="1"/>
    <xf numFmtId="44" fontId="26" fillId="0" borderId="0" xfId="0" applyNumberFormat="1" applyFont="1"/>
    <xf numFmtId="44" fontId="27" fillId="0" borderId="0" xfId="0" applyNumberFormat="1" applyFont="1"/>
    <xf numFmtId="14" fontId="24" fillId="0" borderId="0" xfId="0" applyNumberFormat="1" applyFont="1" applyAlignment="1">
      <alignment horizontal="right"/>
    </xf>
    <xf numFmtId="49" fontId="28" fillId="0" borderId="0" xfId="0" applyNumberFormat="1" applyFont="1" applyAlignment="1">
      <alignment horizontal="left"/>
    </xf>
    <xf numFmtId="167" fontId="28" fillId="0" borderId="0" xfId="0" applyNumberFormat="1" applyFont="1" applyAlignment="1">
      <alignment horizontal="right"/>
    </xf>
    <xf numFmtId="44" fontId="24" fillId="0" borderId="0" xfId="4" applyFont="1"/>
    <xf numFmtId="0" fontId="29" fillId="0" borderId="0" xfId="0" applyFont="1" applyAlignment="1">
      <alignment wrapText="1"/>
    </xf>
    <xf numFmtId="164" fontId="24" fillId="0" borderId="0" xfId="0" applyNumberFormat="1" applyFont="1"/>
    <xf numFmtId="0" fontId="30" fillId="0" borderId="0" xfId="0" applyFont="1"/>
    <xf numFmtId="0" fontId="25" fillId="0" borderId="0" xfId="0" applyFont="1" applyAlignment="1">
      <alignment wrapText="1"/>
    </xf>
    <xf numFmtId="44" fontId="21" fillId="0" borderId="0" xfId="0" applyNumberFormat="1" applyFont="1"/>
    <xf numFmtId="44" fontId="24" fillId="0" borderId="0" xfId="5" applyNumberFormat="1" applyFont="1"/>
    <xf numFmtId="0" fontId="31" fillId="0" borderId="0" xfId="0" applyFont="1"/>
    <xf numFmtId="14" fontId="30" fillId="0" borderId="0" xfId="0" applyNumberFormat="1" applyFont="1"/>
    <xf numFmtId="14" fontId="0" fillId="0" borderId="0" xfId="0" applyNumberFormat="1" applyFont="1"/>
    <xf numFmtId="0" fontId="19" fillId="0" borderId="0" xfId="0" applyFont="1"/>
    <xf numFmtId="8" fontId="0" fillId="0" borderId="0" xfId="0" applyNumberFormat="1"/>
    <xf numFmtId="8" fontId="26" fillId="0" borderId="0" xfId="0" applyNumberFormat="1" applyFont="1"/>
    <xf numFmtId="14" fontId="0" fillId="0" borderId="0" xfId="4" applyNumberFormat="1" applyFont="1"/>
    <xf numFmtId="8" fontId="9" fillId="0" borderId="0" xfId="0" applyNumberFormat="1" applyFont="1"/>
    <xf numFmtId="0" fontId="9" fillId="0" borderId="0" xfId="0" applyFont="1"/>
    <xf numFmtId="164" fontId="7" fillId="0" borderId="0" xfId="4" applyNumberFormat="1" applyFont="1" applyAlignment="1">
      <alignment wrapText="1"/>
    </xf>
    <xf numFmtId="164" fontId="7" fillId="0" borderId="0" xfId="0" applyNumberFormat="1" applyFont="1" applyAlignment="1">
      <alignment wrapText="1"/>
    </xf>
    <xf numFmtId="44" fontId="27" fillId="2" borderId="0" xfId="0" applyNumberFormat="1" applyFont="1" applyFill="1"/>
    <xf numFmtId="14" fontId="24" fillId="2" borderId="0" xfId="0" applyNumberFormat="1" applyFont="1" applyFill="1"/>
    <xf numFmtId="0" fontId="25" fillId="0" borderId="0" xfId="0" applyFont="1" applyFill="1"/>
    <xf numFmtId="44" fontId="26" fillId="0" borderId="0" xfId="0" applyNumberFormat="1" applyFont="1" applyFill="1"/>
    <xf numFmtId="44" fontId="27" fillId="0" borderId="0" xfId="0" applyNumberFormat="1" applyFont="1" applyFill="1"/>
    <xf numFmtId="14" fontId="24" fillId="0" borderId="0" xfId="0" applyNumberFormat="1" applyFont="1" applyFill="1"/>
    <xf numFmtId="0" fontId="32" fillId="0" borderId="0" xfId="0" applyFont="1"/>
    <xf numFmtId="44" fontId="33" fillId="0" borderId="0" xfId="0" applyNumberFormat="1" applyFont="1"/>
    <xf numFmtId="14" fontId="33" fillId="0" borderId="0" xfId="0" applyNumberFormat="1" applyFont="1"/>
    <xf numFmtId="0" fontId="25" fillId="2" borderId="0" xfId="0" applyFont="1" applyFill="1" applyAlignment="1">
      <alignment wrapText="1"/>
    </xf>
    <xf numFmtId="0" fontId="24" fillId="0" borderId="0" xfId="0" applyFont="1" applyFill="1"/>
    <xf numFmtId="164" fontId="7" fillId="0" borderId="0" xfId="0" applyNumberFormat="1" applyFont="1"/>
    <xf numFmtId="6" fontId="0" fillId="0" borderId="0" xfId="0" applyNumberFormat="1" applyFont="1" applyAlignment="1">
      <alignment wrapText="1"/>
    </xf>
    <xf numFmtId="164" fontId="0" fillId="0" borderId="0" xfId="0" applyNumberFormat="1" applyAlignment="1">
      <alignment wrapText="1"/>
    </xf>
    <xf numFmtId="6" fontId="24" fillId="0" borderId="0" xfId="0" applyNumberFormat="1" applyFont="1"/>
  </cellXfs>
  <cellStyles count="13">
    <cellStyle name="Comma 2" xfId="1"/>
    <cellStyle name="Comma 3" xfId="2"/>
    <cellStyle name="Comma 4" xfId="3"/>
    <cellStyle name="Currency" xfId="4" builtinId="4"/>
    <cellStyle name="Currency 2" xfId="5"/>
    <cellStyle name="Currency 3" xfId="6"/>
    <cellStyle name="Currency 4" xfId="7"/>
    <cellStyle name="Hyperlink" xfId="8" builtinId="8"/>
    <cellStyle name="Normal" xfId="0" builtinId="0"/>
    <cellStyle name="Normal 2" xfId="9"/>
    <cellStyle name="Percent 2" xfId="10"/>
    <cellStyle name="Percent 3" xfId="11"/>
    <cellStyle name="Percent 4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7"/>
  <sheetViews>
    <sheetView tabSelected="1" view="pageLayout" zoomScaleNormal="100" workbookViewId="0">
      <selection activeCell="B36" sqref="B36"/>
    </sheetView>
  </sheetViews>
  <sheetFormatPr defaultColWidth="8.7109375" defaultRowHeight="15" x14ac:dyDescent="0.25"/>
  <cols>
    <col min="1" max="1" width="2.7109375" style="39" bestFit="1" customWidth="1"/>
    <col min="2" max="2" width="29" style="40" bestFit="1" customWidth="1"/>
    <col min="3" max="4" width="19.140625" style="40" customWidth="1"/>
    <col min="5" max="5" width="15.5703125" style="39" bestFit="1" customWidth="1"/>
    <col min="6" max="6" width="14" style="39" bestFit="1" customWidth="1"/>
    <col min="7" max="7" width="13.28515625" style="39" bestFit="1" customWidth="1"/>
    <col min="8" max="9" width="13.28515625" style="39" customWidth="1"/>
    <col min="10" max="10" width="54.7109375" style="40" customWidth="1"/>
    <col min="11" max="16384" width="8.7109375" style="39"/>
  </cols>
  <sheetData>
    <row r="2" spans="1:10" ht="15.75" x14ac:dyDescent="0.25">
      <c r="C2" s="41" t="s">
        <v>19</v>
      </c>
      <c r="D2" s="41" t="s">
        <v>109</v>
      </c>
      <c r="E2" s="42" t="s">
        <v>110</v>
      </c>
      <c r="F2" s="43"/>
    </row>
    <row r="3" spans="1:10" ht="18.75" x14ac:dyDescent="0.3">
      <c r="C3" s="44"/>
      <c r="D3" s="44"/>
      <c r="E3" s="45"/>
      <c r="F3" s="46"/>
      <c r="H3" s="47"/>
      <c r="I3" s="47"/>
    </row>
    <row r="4" spans="1:10" ht="15.75" x14ac:dyDescent="0.25">
      <c r="B4" s="48" t="s">
        <v>0</v>
      </c>
      <c r="C4" s="48"/>
      <c r="D4" s="48"/>
      <c r="E4" s="47"/>
      <c r="F4" s="47"/>
      <c r="G4" s="47"/>
      <c r="H4" s="49"/>
      <c r="I4" s="50"/>
      <c r="J4" s="48"/>
    </row>
    <row r="5" spans="1:10" ht="15.75" x14ac:dyDescent="0.25">
      <c r="F5" s="51"/>
      <c r="G5" s="51"/>
      <c r="H5" s="52"/>
      <c r="I5" s="51"/>
    </row>
    <row r="6" spans="1:10" ht="17.25" customHeight="1" x14ac:dyDescent="0.25">
      <c r="A6" s="39" t="s">
        <v>14</v>
      </c>
      <c r="B6" s="40" t="s">
        <v>1</v>
      </c>
      <c r="C6" s="53">
        <v>90250</v>
      </c>
      <c r="D6" s="103">
        <f>'Income detail'!I20</f>
        <v>90251</v>
      </c>
      <c r="E6" s="55">
        <f>D6-C6</f>
        <v>1</v>
      </c>
      <c r="F6" s="55"/>
      <c r="G6" s="55"/>
      <c r="H6" s="55"/>
      <c r="I6" s="55"/>
    </row>
    <row r="7" spans="1:10" ht="19.5" customHeight="1" x14ac:dyDescent="0.25">
      <c r="A7" s="39" t="s">
        <v>8</v>
      </c>
      <c r="B7" s="40" t="s">
        <v>13</v>
      </c>
      <c r="C7" s="56">
        <v>0</v>
      </c>
      <c r="D7" s="118">
        <f>140225.47+1125</f>
        <v>141350.47</v>
      </c>
      <c r="E7" s="55">
        <f t="shared" ref="E7:E10" si="0">D7-C7</f>
        <v>141350.47</v>
      </c>
      <c r="F7" s="55"/>
      <c r="G7" s="55"/>
      <c r="H7" s="55"/>
      <c r="I7" s="55"/>
    </row>
    <row r="8" spans="1:10" ht="19.5" customHeight="1" x14ac:dyDescent="0.25">
      <c r="A8" s="39" t="s">
        <v>9</v>
      </c>
      <c r="B8" s="40" t="s">
        <v>111</v>
      </c>
      <c r="C8" s="56">
        <v>0</v>
      </c>
      <c r="D8" s="104">
        <f>'Donations detail'!B8</f>
        <v>10400</v>
      </c>
      <c r="E8" s="55">
        <f t="shared" si="0"/>
        <v>10400</v>
      </c>
      <c r="F8" s="55"/>
      <c r="G8" s="55"/>
      <c r="H8" s="55"/>
      <c r="I8" s="55"/>
    </row>
    <row r="9" spans="1:10" ht="19.5" customHeight="1" x14ac:dyDescent="0.25">
      <c r="A9" s="39" t="s">
        <v>10</v>
      </c>
      <c r="B9" s="40" t="s">
        <v>2</v>
      </c>
      <c r="C9" s="56">
        <v>0</v>
      </c>
      <c r="D9" s="104">
        <f>'Other income detail'!B8</f>
        <v>10990.92</v>
      </c>
      <c r="E9" s="55">
        <f t="shared" si="0"/>
        <v>10990.92</v>
      </c>
      <c r="F9" s="55"/>
      <c r="G9" s="55"/>
      <c r="H9" s="55"/>
      <c r="I9" s="55"/>
    </row>
    <row r="10" spans="1:10" x14ac:dyDescent="0.25">
      <c r="A10" s="39" t="s">
        <v>15</v>
      </c>
      <c r="B10" s="40" t="s">
        <v>25</v>
      </c>
      <c r="C10" s="57">
        <v>1150000</v>
      </c>
      <c r="D10" s="104">
        <f>'Income detail'!D20</f>
        <v>1150001</v>
      </c>
      <c r="E10" s="55">
        <f t="shared" si="0"/>
        <v>1</v>
      </c>
      <c r="F10" s="55"/>
      <c r="G10" s="55"/>
      <c r="H10" s="55"/>
      <c r="I10" s="55"/>
    </row>
    <row r="11" spans="1:10" ht="19.5" customHeight="1" x14ac:dyDescent="0.25">
      <c r="C11" s="56"/>
      <c r="D11" s="56"/>
      <c r="E11" s="55"/>
      <c r="F11" s="55"/>
      <c r="G11" s="55"/>
      <c r="H11" s="55"/>
      <c r="I11" s="55"/>
    </row>
    <row r="12" spans="1:10" x14ac:dyDescent="0.25">
      <c r="B12" s="58" t="s">
        <v>6</v>
      </c>
      <c r="C12" s="53">
        <f>SUM(C6:C11)</f>
        <v>1240250</v>
      </c>
      <c r="D12" s="53">
        <f>SUM(D6:D11)</f>
        <v>1402993.3900000001</v>
      </c>
      <c r="E12" s="55">
        <f>SUM(E6:E10)</f>
        <v>162743.39000000001</v>
      </c>
      <c r="F12" s="55"/>
      <c r="G12" s="55"/>
      <c r="H12" s="55"/>
      <c r="I12" s="55"/>
    </row>
    <row r="13" spans="1:10" ht="18" customHeight="1" x14ac:dyDescent="0.25">
      <c r="E13" s="53"/>
      <c r="F13" s="53"/>
      <c r="G13" s="53"/>
      <c r="H13" s="53"/>
      <c r="I13" s="53"/>
    </row>
    <row r="15" spans="1:10" ht="15.75" x14ac:dyDescent="0.25">
      <c r="A15" s="47"/>
      <c r="B15" s="48" t="s">
        <v>198</v>
      </c>
      <c r="C15" s="48"/>
      <c r="D15" s="48"/>
    </row>
    <row r="16" spans="1:10" s="47" customFormat="1" ht="15.75" x14ac:dyDescent="0.25">
      <c r="B16" s="48"/>
      <c r="C16" s="48"/>
      <c r="D16" s="48"/>
      <c r="G16" s="48"/>
      <c r="H16" s="48"/>
      <c r="J16" s="48"/>
    </row>
    <row r="17" spans="1:10" s="47" customFormat="1" ht="15.75" x14ac:dyDescent="0.25">
      <c r="A17" s="39" t="s">
        <v>14</v>
      </c>
      <c r="B17" s="40" t="s">
        <v>3</v>
      </c>
      <c r="C17" s="54">
        <v>1000</v>
      </c>
      <c r="D17" s="103">
        <f>'Expense detail'!B342</f>
        <v>1000</v>
      </c>
      <c r="E17" s="59">
        <f>C17-D17</f>
        <v>0</v>
      </c>
      <c r="G17" s="48"/>
      <c r="H17" s="48"/>
      <c r="J17" s="48"/>
    </row>
    <row r="18" spans="1:10" x14ac:dyDescent="0.25">
      <c r="A18" s="39" t="s">
        <v>8</v>
      </c>
      <c r="B18" s="40" t="s">
        <v>4</v>
      </c>
      <c r="C18" s="54">
        <v>52000</v>
      </c>
      <c r="D18" s="103">
        <v>52000</v>
      </c>
      <c r="E18" s="59">
        <f t="shared" ref="E18:E26" si="1">C18-D18</f>
        <v>0</v>
      </c>
      <c r="F18" s="55"/>
      <c r="G18" s="60"/>
      <c r="H18" s="60"/>
      <c r="I18" s="60"/>
    </row>
    <row r="19" spans="1:10" ht="24.75" customHeight="1" x14ac:dyDescent="0.25">
      <c r="A19" s="39" t="s">
        <v>9</v>
      </c>
      <c r="B19" s="40" t="s">
        <v>12</v>
      </c>
      <c r="C19" s="54">
        <v>18000</v>
      </c>
      <c r="D19" s="103">
        <f>'Expense detail'!J342</f>
        <v>18000</v>
      </c>
      <c r="E19" s="59">
        <f t="shared" si="1"/>
        <v>0</v>
      </c>
      <c r="F19" s="55"/>
      <c r="G19" s="60"/>
      <c r="H19" s="60"/>
      <c r="I19" s="60"/>
    </row>
    <row r="20" spans="1:10" x14ac:dyDescent="0.25">
      <c r="A20" s="39" t="s">
        <v>10</v>
      </c>
      <c r="B20" s="40" t="s">
        <v>11</v>
      </c>
      <c r="C20" s="61">
        <f>1150000+10370+95319.91+3330</f>
        <v>1259019.9099999999</v>
      </c>
      <c r="D20" s="103">
        <f>'Expense detail'!N326</f>
        <v>1253383.7399999979</v>
      </c>
      <c r="E20" s="59">
        <f t="shared" si="1"/>
        <v>5636.170000002021</v>
      </c>
      <c r="F20" s="55"/>
      <c r="G20" s="60"/>
      <c r="H20" s="60"/>
      <c r="I20" s="60"/>
    </row>
    <row r="21" spans="1:10" ht="30" x14ac:dyDescent="0.25">
      <c r="A21" s="39" t="s">
        <v>15</v>
      </c>
      <c r="B21" s="7" t="s">
        <v>447</v>
      </c>
      <c r="C21" s="62">
        <f>2500+1411.6+12819</f>
        <v>16730.599999999999</v>
      </c>
      <c r="D21" s="103">
        <f>'Expense detail'!T342</f>
        <v>22322.9</v>
      </c>
      <c r="E21" s="59">
        <f t="shared" si="1"/>
        <v>-5592.3000000000029</v>
      </c>
      <c r="F21" s="55"/>
      <c r="G21" s="60"/>
      <c r="H21" s="60"/>
      <c r="I21" s="60"/>
    </row>
    <row r="22" spans="1:10" x14ac:dyDescent="0.25">
      <c r="A22" s="39" t="s">
        <v>16</v>
      </c>
      <c r="B22" s="40" t="s">
        <v>24</v>
      </c>
      <c r="C22" s="62">
        <v>1750</v>
      </c>
      <c r="D22" s="103">
        <f>'Expense detail'!X342</f>
        <v>1750</v>
      </c>
      <c r="E22" s="59">
        <f t="shared" si="1"/>
        <v>0</v>
      </c>
      <c r="F22" s="55"/>
      <c r="G22" s="60"/>
      <c r="H22" s="60"/>
      <c r="I22" s="60"/>
    </row>
    <row r="23" spans="1:10" x14ac:dyDescent="0.25">
      <c r="A23" s="8" t="s">
        <v>20</v>
      </c>
      <c r="B23" s="7" t="s">
        <v>356</v>
      </c>
      <c r="C23" s="62">
        <v>3680</v>
      </c>
      <c r="D23" s="103">
        <f>'Expense detail'!AB342</f>
        <v>2970</v>
      </c>
      <c r="E23" s="59">
        <f t="shared" si="1"/>
        <v>710</v>
      </c>
      <c r="F23" s="55"/>
      <c r="G23" s="60"/>
      <c r="H23" s="60"/>
      <c r="I23" s="60"/>
    </row>
    <row r="24" spans="1:10" ht="29.25" customHeight="1" x14ac:dyDescent="0.25">
      <c r="A24" s="8" t="s">
        <v>21</v>
      </c>
      <c r="B24" s="40" t="s">
        <v>5</v>
      </c>
      <c r="C24" s="54">
        <f>5000+5000-3680</f>
        <v>6320</v>
      </c>
      <c r="D24" s="54">
        <f>'Expense detail'!AF342</f>
        <v>0</v>
      </c>
      <c r="E24" s="59">
        <f t="shared" si="1"/>
        <v>6320</v>
      </c>
      <c r="F24" s="55"/>
      <c r="G24" s="60"/>
      <c r="H24" s="60"/>
      <c r="I24" s="60"/>
    </row>
    <row r="25" spans="1:10" ht="18" customHeight="1" x14ac:dyDescent="0.25">
      <c r="A25" s="8" t="s">
        <v>22</v>
      </c>
      <c r="B25" s="40" t="s">
        <v>18</v>
      </c>
      <c r="C25" s="63">
        <f>10000+1318.56+11781.4</f>
        <v>23099.96</v>
      </c>
      <c r="D25" s="54">
        <f>'Expense detail'!AJ342</f>
        <v>0</v>
      </c>
      <c r="E25" s="59">
        <f t="shared" si="1"/>
        <v>23099.96</v>
      </c>
      <c r="F25" s="55"/>
      <c r="G25" s="60"/>
      <c r="H25" s="60"/>
      <c r="I25" s="60"/>
    </row>
    <row r="26" spans="1:10" ht="18" customHeight="1" x14ac:dyDescent="0.25">
      <c r="A26" s="8" t="s">
        <v>357</v>
      </c>
      <c r="B26" s="40" t="s">
        <v>7</v>
      </c>
      <c r="C26" s="56">
        <v>0</v>
      </c>
      <c r="D26" s="56">
        <v>250</v>
      </c>
      <c r="E26" s="59">
        <f t="shared" si="1"/>
        <v>-250</v>
      </c>
      <c r="F26" s="55"/>
      <c r="G26" s="60"/>
      <c r="H26" s="60"/>
      <c r="I26" s="60"/>
    </row>
    <row r="27" spans="1:10" ht="18" customHeight="1" x14ac:dyDescent="0.25">
      <c r="C27" s="56"/>
      <c r="D27" s="56"/>
      <c r="E27" s="59"/>
      <c r="F27" s="55"/>
      <c r="G27" s="60"/>
      <c r="H27" s="60"/>
      <c r="I27" s="60"/>
    </row>
    <row r="28" spans="1:10" ht="18" customHeight="1" x14ac:dyDescent="0.25">
      <c r="B28" s="58" t="s">
        <v>6</v>
      </c>
      <c r="C28" s="53">
        <f>SUM(C17:C26)</f>
        <v>1381600.47</v>
      </c>
      <c r="D28" s="53">
        <f>SUM(D17:D26)</f>
        <v>1351676.6399999978</v>
      </c>
      <c r="E28" s="55">
        <f>C28-D28</f>
        <v>29923.83000000217</v>
      </c>
      <c r="F28" s="55"/>
      <c r="G28" s="60"/>
      <c r="H28" s="60"/>
      <c r="I28" s="60"/>
    </row>
    <row r="29" spans="1:10" ht="18" customHeight="1" x14ac:dyDescent="0.25">
      <c r="C29" s="56"/>
      <c r="D29" s="56"/>
      <c r="E29" s="55"/>
      <c r="F29" s="55"/>
      <c r="G29" s="60"/>
      <c r="H29" s="60"/>
      <c r="I29" s="60"/>
    </row>
    <row r="30" spans="1:10" ht="18" customHeight="1" x14ac:dyDescent="0.25">
      <c r="B30" s="58"/>
      <c r="C30" s="53"/>
      <c r="D30" s="53"/>
    </row>
    <row r="31" spans="1:10" x14ac:dyDescent="0.25">
      <c r="B31" s="58" t="s">
        <v>119</v>
      </c>
      <c r="C31" s="53"/>
      <c r="D31" s="116">
        <f>D12-D28</f>
        <v>51316.750000002328</v>
      </c>
      <c r="E31" s="53"/>
      <c r="F31" s="8"/>
    </row>
    <row r="32" spans="1:10" x14ac:dyDescent="0.25">
      <c r="B32" s="58"/>
      <c r="E32" s="53"/>
    </row>
    <row r="33" spans="2:3" ht="30" x14ac:dyDescent="0.25">
      <c r="B33" s="58" t="s">
        <v>451</v>
      </c>
    </row>
    <row r="34" spans="2:3" x14ac:dyDescent="0.25">
      <c r="B34" s="117" t="s">
        <v>452</v>
      </c>
      <c r="C34" s="7" t="s">
        <v>453</v>
      </c>
    </row>
    <row r="35" spans="2:3" ht="45" x14ac:dyDescent="0.25">
      <c r="B35" s="7" t="s">
        <v>460</v>
      </c>
      <c r="C35" s="7" t="s">
        <v>459</v>
      </c>
    </row>
    <row r="36" spans="2:3" ht="45" x14ac:dyDescent="0.25">
      <c r="B36" s="7" t="s">
        <v>458</v>
      </c>
      <c r="C36" s="7" t="s">
        <v>453</v>
      </c>
    </row>
    <row r="37" spans="2:3" x14ac:dyDescent="0.25">
      <c r="B37" s="7" t="s">
        <v>454</v>
      </c>
      <c r="C37" s="7" t="s">
        <v>86</v>
      </c>
    </row>
    <row r="38" spans="2:3" x14ac:dyDescent="0.25">
      <c r="B38" s="7" t="s">
        <v>455</v>
      </c>
      <c r="C38" s="7" t="s">
        <v>86</v>
      </c>
    </row>
    <row r="39" spans="2:3" ht="30" x14ac:dyDescent="0.25">
      <c r="B39" s="7" t="s">
        <v>457</v>
      </c>
      <c r="C39" s="7" t="s">
        <v>18</v>
      </c>
    </row>
    <row r="46" spans="2:3" ht="15.75" x14ac:dyDescent="0.25">
      <c r="B46" s="48"/>
    </row>
    <row r="49" spans="3:4" x14ac:dyDescent="0.25">
      <c r="C49" s="64"/>
      <c r="D49" s="64"/>
    </row>
    <row r="50" spans="3:4" x14ac:dyDescent="0.25">
      <c r="C50" s="64"/>
      <c r="D50" s="64"/>
    </row>
    <row r="51" spans="3:4" x14ac:dyDescent="0.25">
      <c r="C51" s="64"/>
      <c r="D51" s="64"/>
    </row>
    <row r="52" spans="3:4" x14ac:dyDescent="0.25">
      <c r="C52" s="64"/>
      <c r="D52" s="64"/>
    </row>
    <row r="53" spans="3:4" x14ac:dyDescent="0.25">
      <c r="C53" s="64"/>
      <c r="D53" s="64"/>
    </row>
    <row r="54" spans="3:4" x14ac:dyDescent="0.25">
      <c r="C54" s="64"/>
      <c r="D54" s="64"/>
    </row>
    <row r="55" spans="3:4" x14ac:dyDescent="0.25">
      <c r="C55" s="64"/>
      <c r="D55" s="64"/>
    </row>
    <row r="56" spans="3:4" x14ac:dyDescent="0.25">
      <c r="C56" s="64"/>
      <c r="D56" s="64"/>
    </row>
    <row r="57" spans="3:4" x14ac:dyDescent="0.25">
      <c r="C57" s="64"/>
      <c r="D57" s="64"/>
    </row>
    <row r="58" spans="3:4" x14ac:dyDescent="0.25">
      <c r="C58" s="64"/>
      <c r="D58" s="64"/>
    </row>
    <row r="59" spans="3:4" x14ac:dyDescent="0.25">
      <c r="C59" s="64"/>
      <c r="D59" s="64"/>
    </row>
    <row r="60" spans="3:4" x14ac:dyDescent="0.25">
      <c r="C60" s="64"/>
      <c r="D60" s="64"/>
    </row>
    <row r="61" spans="3:4" x14ac:dyDescent="0.25">
      <c r="C61" s="64"/>
      <c r="D61" s="64"/>
    </row>
    <row r="62" spans="3:4" x14ac:dyDescent="0.25">
      <c r="C62" s="64"/>
      <c r="D62" s="64"/>
    </row>
    <row r="63" spans="3:4" x14ac:dyDescent="0.25">
      <c r="C63" s="64"/>
      <c r="D63" s="64"/>
    </row>
    <row r="64" spans="3:4" x14ac:dyDescent="0.25">
      <c r="C64" s="64"/>
      <c r="D64" s="64"/>
    </row>
    <row r="65" spans="3:4" x14ac:dyDescent="0.25">
      <c r="C65" s="64"/>
      <c r="D65" s="64"/>
    </row>
    <row r="67" spans="3:4" x14ac:dyDescent="0.25">
      <c r="C67" s="64"/>
      <c r="D67" s="64"/>
    </row>
  </sheetData>
  <phoneticPr fontId="3" type="noConversion"/>
  <printOptions gridLines="1"/>
  <pageMargins left="0.25" right="0.25" top="0.75" bottom="0.75" header="0.3" footer="0.3"/>
  <pageSetup orientation="portrait" r:id="rId1"/>
  <headerFooter>
    <oddHeader xml:space="preserve">&amp;CWPLC budget
2017 End of Year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83"/>
  <sheetViews>
    <sheetView zoomScale="75" zoomScaleNormal="75" workbookViewId="0">
      <pane ySplit="1" topLeftCell="A302" activePane="bottomLeft" state="frozen"/>
      <selection activeCell="J1" sqref="J1"/>
      <selection pane="bottomLeft" activeCell="B18" sqref="B18"/>
    </sheetView>
  </sheetViews>
  <sheetFormatPr defaultColWidth="9.140625" defaultRowHeight="15" x14ac:dyDescent="0.25"/>
  <cols>
    <col min="1" max="1" width="9.140625" style="76"/>
    <col min="2" max="2" width="10.28515625" style="76" bestFit="1" customWidth="1"/>
    <col min="3" max="3" width="10.42578125" style="76" bestFit="1" customWidth="1"/>
    <col min="4" max="4" width="3.140625" style="76" customWidth="1"/>
    <col min="5" max="5" width="21" style="76" bestFit="1" customWidth="1"/>
    <col min="6" max="6" width="12" style="79" bestFit="1" customWidth="1"/>
    <col min="7" max="7" width="10.42578125" style="76" bestFit="1" customWidth="1"/>
    <col min="8" max="8" width="3" style="76" customWidth="1"/>
    <col min="9" max="9" width="24.5703125" style="76" customWidth="1"/>
    <col min="10" max="10" width="12" style="81" bestFit="1" customWidth="1"/>
    <col min="11" max="11" width="18.85546875" style="76" customWidth="1"/>
    <col min="12" max="12" width="3" style="76" customWidth="1"/>
    <col min="13" max="13" width="26.5703125" style="90" bestFit="1" customWidth="1"/>
    <col min="14" max="14" width="14.7109375" style="83" bestFit="1" customWidth="1"/>
    <col min="15" max="16" width="11.85546875" style="83" customWidth="1"/>
    <col min="17" max="17" width="14.42578125" style="76" customWidth="1"/>
    <col min="18" max="18" width="3.7109375" style="76" customWidth="1"/>
    <col min="19" max="19" width="18.140625" style="76" bestFit="1" customWidth="1"/>
    <col min="20" max="20" width="14.42578125" style="81" customWidth="1"/>
    <col min="21" max="21" width="14.42578125" style="76" customWidth="1"/>
    <col min="22" max="22" width="2.5703125" style="76" customWidth="1"/>
    <col min="23" max="23" width="18.7109375" style="76" bestFit="1" customWidth="1"/>
    <col min="24" max="24" width="14.42578125" style="87" customWidth="1"/>
    <col min="25" max="25" width="14.42578125" style="76" customWidth="1"/>
    <col min="26" max="26" width="3.28515625" style="76" customWidth="1"/>
    <col min="27" max="27" width="17.28515625" style="76" bestFit="1" customWidth="1"/>
    <col min="28" max="28" width="10.5703125" style="79" bestFit="1" customWidth="1"/>
    <col min="29" max="29" width="21.5703125" style="76" customWidth="1"/>
    <col min="30" max="30" width="3.28515625" style="76" customWidth="1"/>
    <col min="31" max="31" width="11" style="76" customWidth="1"/>
    <col min="32" max="32" width="10.5703125" style="79" bestFit="1" customWidth="1"/>
    <col min="33" max="33" width="21.5703125" style="76" customWidth="1"/>
    <col min="34" max="34" width="3.140625" style="76" customWidth="1"/>
    <col min="35" max="35" width="17.140625" style="76" customWidth="1"/>
    <col min="36" max="36" width="9.7109375" style="87" customWidth="1"/>
    <col min="37" max="37" width="9.7109375" style="76" customWidth="1"/>
    <col min="38" max="38" width="3" style="76" customWidth="1"/>
    <col min="39" max="39" width="25.28515625" style="76" bestFit="1" customWidth="1"/>
    <col min="40" max="40" width="10.5703125" style="89" bestFit="1" customWidth="1"/>
    <col min="41" max="41" width="11.28515625" style="76" customWidth="1"/>
    <col min="42" max="16384" width="9.140625" style="76"/>
  </cols>
  <sheetData>
    <row r="1" spans="1:41" s="65" customFormat="1" ht="30.75" customHeight="1" x14ac:dyDescent="0.25">
      <c r="A1" s="65" t="s">
        <v>3</v>
      </c>
      <c r="C1" s="65" t="s">
        <v>85</v>
      </c>
      <c r="E1" s="66" t="s">
        <v>80</v>
      </c>
      <c r="F1" s="67"/>
      <c r="G1" s="65" t="s">
        <v>72</v>
      </c>
      <c r="I1" s="66" t="s">
        <v>81</v>
      </c>
      <c r="J1" s="68"/>
      <c r="K1" s="65" t="s">
        <v>72</v>
      </c>
      <c r="M1" s="69" t="s">
        <v>82</v>
      </c>
      <c r="N1" s="70"/>
      <c r="O1" s="71" t="s">
        <v>83</v>
      </c>
      <c r="P1" s="71" t="s">
        <v>84</v>
      </c>
      <c r="Q1" s="65" t="s">
        <v>72</v>
      </c>
      <c r="S1" s="65" t="s">
        <v>23</v>
      </c>
      <c r="T1" s="68"/>
      <c r="U1" s="65" t="s">
        <v>85</v>
      </c>
      <c r="W1" s="65" t="s">
        <v>24</v>
      </c>
      <c r="X1" s="72"/>
      <c r="Y1" s="65" t="s">
        <v>85</v>
      </c>
      <c r="AA1" s="97" t="s">
        <v>355</v>
      </c>
      <c r="AB1" s="67"/>
      <c r="AC1" s="65" t="s">
        <v>72</v>
      </c>
      <c r="AE1" s="73" t="s">
        <v>86</v>
      </c>
      <c r="AF1" s="67"/>
      <c r="AG1" s="65" t="s">
        <v>72</v>
      </c>
      <c r="AI1" s="74" t="s">
        <v>18</v>
      </c>
      <c r="AJ1" s="72"/>
      <c r="AK1" s="65" t="s">
        <v>72</v>
      </c>
      <c r="AM1" s="74" t="s">
        <v>7</v>
      </c>
      <c r="AN1" s="75"/>
      <c r="AO1" s="65" t="s">
        <v>72</v>
      </c>
    </row>
    <row r="2" spans="1:41" x14ac:dyDescent="0.25">
      <c r="A2" s="76" t="s">
        <v>284</v>
      </c>
      <c r="B2" s="77">
        <v>1000</v>
      </c>
      <c r="C2" s="78">
        <v>42916</v>
      </c>
      <c r="E2" s="76" t="s">
        <v>137</v>
      </c>
      <c r="F2" s="79">
        <v>26000</v>
      </c>
      <c r="G2" s="78">
        <v>42766</v>
      </c>
      <c r="I2" s="80" t="s">
        <v>123</v>
      </c>
      <c r="J2" s="81">
        <v>4500</v>
      </c>
      <c r="K2" s="78">
        <v>42808</v>
      </c>
      <c r="L2" s="78"/>
      <c r="M2" s="80" t="s">
        <v>88</v>
      </c>
      <c r="N2" s="82">
        <v>513.91</v>
      </c>
      <c r="Q2" s="78">
        <v>42740</v>
      </c>
      <c r="R2" s="84"/>
      <c r="S2" s="85" t="s">
        <v>87</v>
      </c>
      <c r="T2" s="86">
        <v>10248.76</v>
      </c>
      <c r="U2" s="78">
        <v>42745</v>
      </c>
      <c r="W2" s="8" t="s">
        <v>448</v>
      </c>
      <c r="X2" s="87">
        <v>875</v>
      </c>
      <c r="Y2" s="78">
        <v>42766</v>
      </c>
      <c r="Z2" s="78"/>
      <c r="AA2" s="8" t="s">
        <v>445</v>
      </c>
      <c r="AB2" s="79">
        <v>2970</v>
      </c>
      <c r="AC2" s="78">
        <v>43096</v>
      </c>
      <c r="AD2" s="78"/>
      <c r="AE2" s="73"/>
      <c r="AI2" s="88"/>
      <c r="AK2" s="78"/>
      <c r="AM2" s="8" t="s">
        <v>456</v>
      </c>
      <c r="AO2" s="119">
        <v>250</v>
      </c>
    </row>
    <row r="3" spans="1:41" x14ac:dyDescent="0.25">
      <c r="I3" s="78" t="s">
        <v>207</v>
      </c>
      <c r="J3" s="81">
        <v>4500</v>
      </c>
      <c r="K3" s="78">
        <v>42906</v>
      </c>
      <c r="M3" s="80" t="s">
        <v>89</v>
      </c>
      <c r="N3" s="82">
        <v>4717.1400000000003</v>
      </c>
      <c r="Q3" s="78">
        <v>42740</v>
      </c>
      <c r="R3" s="78"/>
      <c r="S3" s="78" t="s">
        <v>348</v>
      </c>
      <c r="T3" s="81">
        <v>12074.14</v>
      </c>
      <c r="U3" s="78">
        <v>42931</v>
      </c>
      <c r="V3" s="78"/>
      <c r="W3" s="96" t="s">
        <v>449</v>
      </c>
      <c r="X3" s="87">
        <v>875</v>
      </c>
      <c r="Y3" s="78">
        <v>42916</v>
      </c>
      <c r="Z3" s="78"/>
      <c r="AD3" s="78"/>
      <c r="AO3" s="78"/>
    </row>
    <row r="4" spans="1:41" x14ac:dyDescent="0.25">
      <c r="I4" s="78" t="s">
        <v>302</v>
      </c>
      <c r="J4" s="81">
        <v>4500</v>
      </c>
      <c r="K4" s="78">
        <v>42992</v>
      </c>
      <c r="M4" s="80" t="s">
        <v>90</v>
      </c>
      <c r="N4" s="82">
        <v>228</v>
      </c>
      <c r="Q4" s="78">
        <v>42740</v>
      </c>
      <c r="R4" s="78"/>
      <c r="S4" s="78"/>
      <c r="U4" s="78"/>
      <c r="V4" s="78"/>
      <c r="W4" s="78"/>
      <c r="Y4" s="78"/>
      <c r="Z4" s="78"/>
      <c r="AD4" s="78"/>
    </row>
    <row r="5" spans="1:41" x14ac:dyDescent="0.25">
      <c r="I5" s="2" t="s">
        <v>382</v>
      </c>
      <c r="J5" s="98">
        <v>4500</v>
      </c>
      <c r="K5" s="96">
        <v>43067</v>
      </c>
      <c r="M5" s="80" t="s">
        <v>91</v>
      </c>
      <c r="N5" s="82">
        <v>5.98</v>
      </c>
      <c r="Q5" s="78">
        <v>42740</v>
      </c>
      <c r="R5" s="78"/>
      <c r="S5" s="78"/>
      <c r="U5" s="78"/>
      <c r="V5" s="78"/>
      <c r="W5" s="78"/>
      <c r="Y5" s="78"/>
      <c r="Z5" s="78"/>
      <c r="AD5" s="78"/>
    </row>
    <row r="6" spans="1:41" x14ac:dyDescent="0.25">
      <c r="I6" s="78"/>
      <c r="M6" s="80" t="s">
        <v>92</v>
      </c>
      <c r="N6" s="82">
        <v>530.76</v>
      </c>
      <c r="Q6" s="78">
        <v>42740</v>
      </c>
      <c r="R6" s="78"/>
      <c r="S6" s="78"/>
      <c r="U6" s="78"/>
      <c r="V6" s="78"/>
      <c r="W6" s="78"/>
      <c r="Y6" s="78"/>
      <c r="Z6" s="78"/>
      <c r="AD6" s="78"/>
    </row>
    <row r="7" spans="1:41" x14ac:dyDescent="0.25">
      <c r="I7" s="78"/>
      <c r="M7" s="80" t="s">
        <v>93</v>
      </c>
      <c r="N7" s="82">
        <v>35.979999999999997</v>
      </c>
      <c r="Q7" s="78">
        <v>42740</v>
      </c>
      <c r="R7" s="78"/>
      <c r="S7" s="78"/>
      <c r="U7" s="78"/>
      <c r="V7" s="78"/>
      <c r="W7" s="78"/>
      <c r="Y7" s="78"/>
      <c r="Z7" s="78"/>
      <c r="AD7" s="78"/>
    </row>
    <row r="8" spans="1:41" x14ac:dyDescent="0.25">
      <c r="I8" s="78"/>
      <c r="M8" s="80" t="s">
        <v>94</v>
      </c>
      <c r="N8" s="82">
        <v>4973.99</v>
      </c>
      <c r="Q8" s="78">
        <v>42740</v>
      </c>
      <c r="R8" s="78"/>
      <c r="S8" s="78"/>
      <c r="U8" s="78"/>
      <c r="V8" s="78"/>
      <c r="W8" s="78"/>
      <c r="Y8" s="78"/>
      <c r="Z8" s="78"/>
      <c r="AD8" s="78"/>
    </row>
    <row r="9" spans="1:41" x14ac:dyDescent="0.25">
      <c r="I9" s="78"/>
      <c r="M9" s="80" t="s">
        <v>95</v>
      </c>
      <c r="N9" s="82">
        <v>12263.38</v>
      </c>
      <c r="Q9" s="78">
        <v>42740</v>
      </c>
      <c r="R9" s="78"/>
      <c r="S9" s="78"/>
      <c r="U9" s="78"/>
      <c r="V9" s="78"/>
      <c r="W9" s="78"/>
      <c r="Y9" s="78"/>
      <c r="Z9" s="78"/>
      <c r="AD9" s="78"/>
    </row>
    <row r="10" spans="1:41" x14ac:dyDescent="0.25">
      <c r="I10" s="78"/>
      <c r="M10" s="80" t="s">
        <v>96</v>
      </c>
      <c r="N10" s="82">
        <v>764.87</v>
      </c>
      <c r="Q10" s="78">
        <v>42740</v>
      </c>
      <c r="R10" s="78"/>
      <c r="S10" s="78"/>
      <c r="U10" s="78"/>
      <c r="V10" s="78"/>
      <c r="W10" s="78"/>
      <c r="Y10" s="78"/>
      <c r="Z10" s="78"/>
      <c r="AD10" s="78"/>
    </row>
    <row r="11" spans="1:41" x14ac:dyDescent="0.25">
      <c r="I11" s="78"/>
      <c r="M11" s="80" t="s">
        <v>97</v>
      </c>
      <c r="N11" s="82">
        <v>189</v>
      </c>
      <c r="Q11" s="78">
        <v>42775</v>
      </c>
      <c r="R11" s="78"/>
      <c r="S11" s="78"/>
      <c r="U11" s="78"/>
      <c r="V11" s="78"/>
      <c r="W11" s="78"/>
      <c r="Y11" s="78"/>
      <c r="Z11" s="78"/>
      <c r="AD11" s="78"/>
    </row>
    <row r="12" spans="1:41" x14ac:dyDescent="0.25">
      <c r="I12" s="78"/>
      <c r="M12" s="80" t="s">
        <v>98</v>
      </c>
      <c r="N12" s="82">
        <v>204</v>
      </c>
      <c r="Q12" s="78">
        <v>42775</v>
      </c>
      <c r="R12" s="78"/>
      <c r="S12" s="78"/>
      <c r="U12" s="78"/>
      <c r="V12" s="78"/>
      <c r="W12" s="78"/>
      <c r="Y12" s="78"/>
      <c r="Z12" s="78"/>
      <c r="AD12" s="78"/>
    </row>
    <row r="13" spans="1:41" x14ac:dyDescent="0.25">
      <c r="I13" s="78"/>
      <c r="M13" s="80" t="s">
        <v>99</v>
      </c>
      <c r="N13" s="82">
        <v>47800.34</v>
      </c>
      <c r="Q13" s="78">
        <v>42775</v>
      </c>
      <c r="R13" s="78"/>
      <c r="S13" s="78"/>
      <c r="U13" s="78"/>
      <c r="V13" s="78"/>
      <c r="W13" s="78"/>
      <c r="Y13" s="78"/>
      <c r="Z13" s="78"/>
      <c r="AD13" s="78"/>
    </row>
    <row r="14" spans="1:41" x14ac:dyDescent="0.25">
      <c r="I14" s="78"/>
      <c r="M14" s="80" t="s">
        <v>100</v>
      </c>
      <c r="N14" s="82">
        <v>3934.83</v>
      </c>
      <c r="Q14" s="78">
        <v>42775</v>
      </c>
      <c r="R14" s="78"/>
      <c r="S14" s="78"/>
      <c r="U14" s="78"/>
      <c r="V14" s="78"/>
      <c r="W14" s="78"/>
      <c r="Y14" s="78"/>
      <c r="Z14" s="78"/>
      <c r="AD14" s="78"/>
    </row>
    <row r="15" spans="1:41" x14ac:dyDescent="0.25">
      <c r="I15" s="78"/>
      <c r="M15" s="80" t="s">
        <v>101</v>
      </c>
      <c r="N15" s="82">
        <v>7226.13</v>
      </c>
      <c r="Q15" s="78">
        <v>42775</v>
      </c>
      <c r="R15" s="78"/>
      <c r="S15" s="78"/>
      <c r="U15" s="78"/>
      <c r="V15" s="78"/>
      <c r="W15" s="78"/>
      <c r="Y15" s="78"/>
      <c r="Z15" s="78"/>
      <c r="AD15" s="78"/>
    </row>
    <row r="16" spans="1:41" x14ac:dyDescent="0.25">
      <c r="I16" s="78"/>
      <c r="M16" s="80" t="s">
        <v>102</v>
      </c>
      <c r="N16" s="82">
        <v>1621.52</v>
      </c>
      <c r="Q16" s="78">
        <v>42775</v>
      </c>
      <c r="R16" s="78"/>
      <c r="S16" s="78"/>
      <c r="U16" s="78"/>
      <c r="V16" s="78"/>
      <c r="W16" s="78"/>
      <c r="Y16" s="78"/>
      <c r="Z16" s="78"/>
      <c r="AD16" s="78"/>
    </row>
    <row r="17" spans="9:41" x14ac:dyDescent="0.25">
      <c r="I17" s="78"/>
      <c r="M17" s="80" t="s">
        <v>103</v>
      </c>
      <c r="N17" s="82">
        <v>28491.78</v>
      </c>
      <c r="Q17" s="78">
        <v>42775</v>
      </c>
      <c r="R17" s="78"/>
      <c r="S17" s="78"/>
      <c r="U17" s="78"/>
      <c r="V17" s="78"/>
      <c r="W17" s="78"/>
      <c r="Y17" s="78"/>
      <c r="Z17" s="78"/>
      <c r="AD17" s="78"/>
    </row>
    <row r="18" spans="9:41" x14ac:dyDescent="0.25">
      <c r="I18" s="78"/>
      <c r="M18" s="80" t="s">
        <v>104</v>
      </c>
      <c r="N18" s="82">
        <v>974.56</v>
      </c>
      <c r="Q18" s="78">
        <v>42775</v>
      </c>
      <c r="R18" s="78"/>
      <c r="S18" s="78"/>
      <c r="U18" s="78"/>
      <c r="V18" s="78"/>
      <c r="W18" s="78"/>
      <c r="Y18" s="78"/>
      <c r="Z18" s="78"/>
      <c r="AD18" s="78"/>
    </row>
    <row r="19" spans="9:41" x14ac:dyDescent="0.25">
      <c r="I19" s="78"/>
      <c r="M19" s="80" t="s">
        <v>105</v>
      </c>
      <c r="N19" s="82">
        <v>26.85</v>
      </c>
      <c r="Q19" s="78">
        <v>42775</v>
      </c>
      <c r="R19" s="78"/>
      <c r="S19" s="78"/>
      <c r="U19" s="78"/>
      <c r="V19" s="78"/>
      <c r="W19" s="78"/>
      <c r="Y19" s="78"/>
      <c r="Z19" s="78"/>
      <c r="AD19" s="78"/>
    </row>
    <row r="20" spans="9:41" x14ac:dyDescent="0.25">
      <c r="I20" s="78"/>
      <c r="M20" s="80" t="s">
        <v>106</v>
      </c>
      <c r="N20" s="83">
        <v>0</v>
      </c>
      <c r="O20" s="82">
        <v>697.5</v>
      </c>
      <c r="P20" s="83">
        <v>697.5</v>
      </c>
      <c r="Q20" s="78" t="s">
        <v>354</v>
      </c>
      <c r="R20" s="78"/>
      <c r="S20" s="78"/>
      <c r="U20" s="78"/>
      <c r="V20" s="78"/>
      <c r="W20" s="78"/>
      <c r="Y20" s="78"/>
      <c r="Z20" s="78"/>
      <c r="AD20" s="78"/>
    </row>
    <row r="21" spans="9:41" x14ac:dyDescent="0.25">
      <c r="I21" s="78"/>
      <c r="M21" s="80" t="s">
        <v>107</v>
      </c>
      <c r="N21" s="83">
        <v>14929.45</v>
      </c>
      <c r="O21" s="82">
        <v>18162.54</v>
      </c>
      <c r="P21" s="83">
        <v>3233.09</v>
      </c>
      <c r="Q21" s="78">
        <v>42775</v>
      </c>
      <c r="R21" s="78"/>
      <c r="S21" s="78"/>
      <c r="U21" s="78"/>
      <c r="V21" s="78"/>
      <c r="W21" s="78"/>
      <c r="Y21" s="78"/>
      <c r="Z21" s="78"/>
      <c r="AD21" s="78"/>
      <c r="AM21" s="81"/>
      <c r="AN21" s="76"/>
      <c r="AO21" s="81"/>
    </row>
    <row r="22" spans="9:41" x14ac:dyDescent="0.25">
      <c r="I22" s="78"/>
      <c r="M22" s="80" t="s">
        <v>122</v>
      </c>
      <c r="N22" s="82">
        <v>48</v>
      </c>
      <c r="Q22" s="78">
        <v>42808</v>
      </c>
      <c r="R22" s="78"/>
      <c r="S22" s="78"/>
      <c r="U22" s="78"/>
      <c r="V22" s="78"/>
      <c r="W22" s="78"/>
      <c r="Y22" s="78"/>
      <c r="Z22" s="78"/>
      <c r="AD22" s="78"/>
      <c r="AM22" s="81"/>
      <c r="AN22" s="76"/>
      <c r="AO22" s="81"/>
    </row>
    <row r="23" spans="9:41" x14ac:dyDescent="0.25">
      <c r="I23" s="78"/>
      <c r="M23" s="80" t="s">
        <v>124</v>
      </c>
      <c r="N23" s="83">
        <v>491</v>
      </c>
      <c r="Q23" s="78">
        <v>42766</v>
      </c>
      <c r="R23" s="78"/>
      <c r="S23" s="78"/>
      <c r="U23" s="78"/>
      <c r="V23" s="78"/>
      <c r="W23" s="78"/>
      <c r="Y23" s="78"/>
      <c r="Z23" s="78"/>
      <c r="AD23" s="78"/>
      <c r="AM23" s="81"/>
      <c r="AN23" s="76"/>
      <c r="AO23" s="81"/>
    </row>
    <row r="24" spans="9:41" x14ac:dyDescent="0.25">
      <c r="I24" s="78"/>
      <c r="M24" s="80" t="s">
        <v>125</v>
      </c>
      <c r="N24" s="82">
        <v>624.73</v>
      </c>
      <c r="Q24" s="78">
        <v>42808</v>
      </c>
      <c r="R24" s="78"/>
      <c r="S24" s="78"/>
      <c r="U24" s="78"/>
      <c r="V24" s="78"/>
      <c r="W24" s="78"/>
      <c r="Y24" s="78"/>
      <c r="Z24" s="78"/>
      <c r="AD24" s="78"/>
      <c r="AM24" s="81"/>
      <c r="AN24" s="76"/>
      <c r="AO24" s="81"/>
    </row>
    <row r="25" spans="9:41" x14ac:dyDescent="0.25">
      <c r="I25" s="78"/>
      <c r="M25" s="80" t="s">
        <v>126</v>
      </c>
      <c r="N25" s="82">
        <v>1817.72</v>
      </c>
      <c r="Q25" s="78">
        <v>42808</v>
      </c>
      <c r="R25" s="78"/>
      <c r="S25" s="78"/>
      <c r="U25" s="78"/>
      <c r="V25" s="78"/>
      <c r="W25" s="78"/>
      <c r="Y25" s="78"/>
      <c r="Z25" s="78"/>
      <c r="AD25" s="78"/>
      <c r="AM25" s="81"/>
      <c r="AN25" s="76"/>
      <c r="AO25" s="81"/>
    </row>
    <row r="26" spans="9:41" x14ac:dyDescent="0.25">
      <c r="I26" s="78"/>
      <c r="M26" s="80" t="s">
        <v>127</v>
      </c>
      <c r="N26" s="82">
        <v>11741.82</v>
      </c>
      <c r="Q26" s="78">
        <v>42808</v>
      </c>
      <c r="R26" s="78"/>
      <c r="S26" s="78"/>
      <c r="U26" s="78"/>
      <c r="V26" s="78"/>
      <c r="W26" s="78"/>
      <c r="Y26" s="78"/>
      <c r="Z26" s="78"/>
      <c r="AD26" s="78"/>
      <c r="AM26" s="81"/>
      <c r="AN26" s="76"/>
      <c r="AO26" s="81"/>
    </row>
    <row r="27" spans="9:41" x14ac:dyDescent="0.25">
      <c r="I27" s="78"/>
      <c r="M27" s="80" t="s">
        <v>128</v>
      </c>
      <c r="N27" s="82">
        <v>17139.189999999999</v>
      </c>
      <c r="Q27" s="78">
        <v>42808</v>
      </c>
      <c r="R27" s="78"/>
      <c r="S27" s="78"/>
      <c r="U27" s="78"/>
      <c r="V27" s="78"/>
      <c r="W27" s="78"/>
      <c r="Y27" s="78"/>
      <c r="Z27" s="78"/>
      <c r="AD27" s="78"/>
      <c r="AM27" s="81"/>
      <c r="AN27" s="76"/>
      <c r="AO27" s="81"/>
    </row>
    <row r="28" spans="9:41" x14ac:dyDescent="0.25">
      <c r="I28" s="78"/>
      <c r="M28" s="80" t="s">
        <v>129</v>
      </c>
      <c r="N28" s="82">
        <v>1805.91</v>
      </c>
      <c r="Q28" s="78">
        <v>42808</v>
      </c>
      <c r="R28" s="78"/>
      <c r="S28" s="78"/>
      <c r="U28" s="78"/>
      <c r="V28" s="78"/>
      <c r="W28" s="78"/>
      <c r="Y28" s="78"/>
      <c r="Z28" s="78"/>
      <c r="AD28" s="78"/>
      <c r="AM28" s="81"/>
      <c r="AN28" s="76"/>
      <c r="AO28" s="81"/>
    </row>
    <row r="29" spans="9:41" x14ac:dyDescent="0.25">
      <c r="I29" s="78"/>
      <c r="M29" s="80" t="s">
        <v>130</v>
      </c>
      <c r="N29" s="82">
        <v>15.98</v>
      </c>
      <c r="Q29" s="78">
        <v>42808</v>
      </c>
      <c r="R29" s="78"/>
      <c r="S29" s="78"/>
      <c r="U29" s="78"/>
      <c r="V29" s="78"/>
      <c r="W29" s="78"/>
      <c r="Y29" s="78"/>
      <c r="Z29" s="78"/>
      <c r="AD29" s="78"/>
      <c r="AM29" s="81"/>
      <c r="AN29" s="76"/>
      <c r="AO29" s="81"/>
    </row>
    <row r="30" spans="9:41" x14ac:dyDescent="0.25">
      <c r="I30" s="78"/>
      <c r="M30" s="80" t="s">
        <v>131</v>
      </c>
      <c r="N30" s="82">
        <v>10334.32</v>
      </c>
      <c r="Q30" s="78">
        <v>42808</v>
      </c>
      <c r="R30" s="78"/>
      <c r="S30" s="78"/>
      <c r="U30" s="78"/>
      <c r="V30" s="78"/>
      <c r="W30" s="78"/>
      <c r="Y30" s="78"/>
      <c r="Z30" s="78"/>
      <c r="AD30" s="78"/>
      <c r="AM30" s="81"/>
      <c r="AN30" s="76"/>
      <c r="AO30" s="81"/>
    </row>
    <row r="31" spans="9:41" x14ac:dyDescent="0.25">
      <c r="I31" s="78"/>
      <c r="M31" s="80" t="s">
        <v>132</v>
      </c>
      <c r="N31" s="82">
        <v>4594.91</v>
      </c>
      <c r="Q31" s="78">
        <v>42808</v>
      </c>
      <c r="R31" s="78"/>
      <c r="S31" s="78"/>
      <c r="U31" s="78"/>
      <c r="V31" s="78"/>
      <c r="W31" s="78"/>
      <c r="Y31" s="78"/>
      <c r="Z31" s="78"/>
      <c r="AD31" s="78"/>
      <c r="AM31" s="81"/>
      <c r="AN31" s="76"/>
      <c r="AO31" s="81"/>
    </row>
    <row r="32" spans="9:41" x14ac:dyDescent="0.25">
      <c r="I32" s="78"/>
      <c r="M32" s="80" t="s">
        <v>133</v>
      </c>
      <c r="N32" s="82">
        <v>248.29</v>
      </c>
      <c r="Q32" s="78">
        <v>42808</v>
      </c>
      <c r="R32" s="78"/>
      <c r="S32" s="78"/>
      <c r="U32" s="78"/>
      <c r="V32" s="78"/>
      <c r="W32" s="78"/>
      <c r="Y32" s="78"/>
      <c r="Z32" s="78"/>
      <c r="AD32" s="78"/>
      <c r="AM32" s="81"/>
      <c r="AN32" s="76"/>
      <c r="AO32" s="81"/>
    </row>
    <row r="33" spans="9:41" x14ac:dyDescent="0.25">
      <c r="I33" s="78"/>
      <c r="M33" s="80" t="s">
        <v>134</v>
      </c>
      <c r="N33" s="82">
        <v>960.5</v>
      </c>
      <c r="Q33" s="78">
        <v>42808</v>
      </c>
      <c r="R33" s="78"/>
      <c r="S33" s="78"/>
      <c r="U33" s="78"/>
      <c r="V33" s="78"/>
      <c r="W33" s="78"/>
      <c r="Y33" s="78"/>
      <c r="Z33" s="78"/>
      <c r="AD33" s="78"/>
      <c r="AM33" s="81"/>
      <c r="AN33" s="76"/>
      <c r="AO33" s="81"/>
    </row>
    <row r="34" spans="9:41" x14ac:dyDescent="0.25">
      <c r="I34" s="78"/>
      <c r="M34" s="80" t="s">
        <v>135</v>
      </c>
      <c r="N34" s="82">
        <v>7366.94</v>
      </c>
      <c r="Q34" s="78">
        <v>42808</v>
      </c>
      <c r="R34" s="78"/>
      <c r="S34" s="78"/>
      <c r="U34" s="78"/>
      <c r="V34" s="78"/>
      <c r="W34" s="78"/>
      <c r="Y34" s="78"/>
      <c r="Z34" s="78"/>
      <c r="AD34" s="78"/>
      <c r="AM34" s="81"/>
      <c r="AN34" s="76"/>
      <c r="AO34" s="81"/>
    </row>
    <row r="35" spans="9:41" x14ac:dyDescent="0.25">
      <c r="I35" s="78"/>
      <c r="M35" s="80" t="s">
        <v>136</v>
      </c>
      <c r="N35" s="82">
        <v>50</v>
      </c>
      <c r="Q35" s="78">
        <v>42808</v>
      </c>
      <c r="R35" s="78"/>
      <c r="S35" s="78"/>
      <c r="U35" s="78"/>
      <c r="V35" s="78"/>
      <c r="W35" s="78"/>
      <c r="Y35" s="78"/>
      <c r="Z35" s="78"/>
      <c r="AD35" s="78"/>
    </row>
    <row r="36" spans="9:41" x14ac:dyDescent="0.25">
      <c r="I36" s="78"/>
      <c r="M36" s="80" t="s">
        <v>140</v>
      </c>
      <c r="N36" s="82">
        <v>719.99</v>
      </c>
      <c r="Q36" s="78">
        <v>42831</v>
      </c>
      <c r="R36" s="78"/>
      <c r="S36" s="78"/>
      <c r="U36" s="78"/>
      <c r="V36" s="78"/>
      <c r="W36" s="78"/>
      <c r="Y36" s="78"/>
      <c r="Z36" s="78"/>
      <c r="AD36" s="78"/>
    </row>
    <row r="37" spans="9:41" x14ac:dyDescent="0.25">
      <c r="I37" s="78"/>
      <c r="M37" s="80" t="s">
        <v>141</v>
      </c>
      <c r="N37" s="83">
        <v>635</v>
      </c>
      <c r="Q37" s="78">
        <v>42794</v>
      </c>
      <c r="R37" s="78"/>
      <c r="S37" s="78"/>
      <c r="U37" s="78"/>
      <c r="V37" s="78"/>
      <c r="W37" s="78"/>
      <c r="Y37" s="78"/>
      <c r="Z37" s="78"/>
      <c r="AD37" s="78"/>
    </row>
    <row r="38" spans="9:41" x14ac:dyDescent="0.25">
      <c r="I38" s="78"/>
      <c r="M38" s="80" t="s">
        <v>143</v>
      </c>
      <c r="N38" s="82">
        <v>286.99</v>
      </c>
      <c r="Q38" s="78">
        <v>42831</v>
      </c>
      <c r="R38" s="78"/>
      <c r="S38" s="78"/>
      <c r="U38" s="78"/>
      <c r="V38" s="78"/>
      <c r="W38" s="78"/>
      <c r="Y38" s="78"/>
      <c r="Z38" s="78"/>
      <c r="AD38" s="78"/>
    </row>
    <row r="39" spans="9:41" x14ac:dyDescent="0.25">
      <c r="I39" s="78"/>
      <c r="M39" s="80" t="s">
        <v>144</v>
      </c>
      <c r="N39" s="82">
        <v>203.94</v>
      </c>
      <c r="Q39" s="78">
        <v>42831</v>
      </c>
      <c r="R39" s="78"/>
      <c r="S39" s="78"/>
      <c r="U39" s="78"/>
      <c r="V39" s="78"/>
      <c r="W39" s="78"/>
      <c r="Y39" s="78"/>
      <c r="Z39" s="78"/>
      <c r="AD39" s="78"/>
    </row>
    <row r="40" spans="9:41" x14ac:dyDescent="0.25">
      <c r="I40" s="78"/>
      <c r="M40" s="80" t="s">
        <v>145</v>
      </c>
      <c r="N40" s="82">
        <v>1633.65</v>
      </c>
      <c r="Q40" s="78">
        <v>42831</v>
      </c>
      <c r="R40" s="78"/>
      <c r="S40" s="78"/>
      <c r="U40" s="78"/>
      <c r="V40" s="78"/>
      <c r="W40" s="78"/>
      <c r="Y40" s="78"/>
      <c r="Z40" s="78"/>
      <c r="AD40" s="78"/>
    </row>
    <row r="41" spans="9:41" x14ac:dyDescent="0.25">
      <c r="I41" s="78"/>
      <c r="M41" s="80" t="s">
        <v>146</v>
      </c>
      <c r="N41" s="82">
        <v>643.19000000000005</v>
      </c>
      <c r="Q41" s="78">
        <v>42831</v>
      </c>
      <c r="R41" s="78"/>
      <c r="S41" s="78"/>
      <c r="U41" s="78"/>
      <c r="V41" s="78"/>
      <c r="W41" s="78"/>
      <c r="Y41" s="78"/>
      <c r="Z41" s="78"/>
      <c r="AD41" s="78"/>
    </row>
    <row r="42" spans="9:41" x14ac:dyDescent="0.25">
      <c r="I42" s="78"/>
      <c r="M42" s="80" t="s">
        <v>147</v>
      </c>
      <c r="N42" s="82">
        <v>5496.68</v>
      </c>
      <c r="Q42" s="78">
        <v>42831</v>
      </c>
      <c r="R42" s="78"/>
      <c r="S42" s="78"/>
      <c r="U42" s="78"/>
      <c r="V42" s="78"/>
      <c r="W42" s="78"/>
      <c r="Y42" s="78"/>
      <c r="Z42" s="78"/>
      <c r="AD42" s="78"/>
    </row>
    <row r="43" spans="9:41" x14ac:dyDescent="0.25">
      <c r="I43" s="78"/>
      <c r="M43" s="80" t="s">
        <v>148</v>
      </c>
      <c r="N43" s="82">
        <v>5489.79</v>
      </c>
      <c r="Q43" s="78">
        <v>42831</v>
      </c>
      <c r="R43" s="78"/>
      <c r="S43" s="78"/>
      <c r="U43" s="78"/>
      <c r="V43" s="78"/>
      <c r="W43" s="78"/>
      <c r="Y43" s="78"/>
      <c r="Z43" s="78"/>
      <c r="AD43" s="78"/>
    </row>
    <row r="44" spans="9:41" x14ac:dyDescent="0.25">
      <c r="I44" s="78"/>
      <c r="M44" s="80" t="s">
        <v>149</v>
      </c>
      <c r="N44" s="82">
        <v>2446.7399999999998</v>
      </c>
      <c r="Q44" s="78">
        <v>42831</v>
      </c>
      <c r="R44" s="78"/>
      <c r="S44" s="78"/>
      <c r="U44" s="78"/>
      <c r="V44" s="78"/>
      <c r="W44" s="78"/>
      <c r="Y44" s="78"/>
      <c r="Z44" s="78"/>
      <c r="AD44" s="78"/>
    </row>
    <row r="45" spans="9:41" x14ac:dyDescent="0.25">
      <c r="I45" s="78"/>
      <c r="M45" s="80" t="s">
        <v>150</v>
      </c>
      <c r="N45" s="82">
        <v>27555.37</v>
      </c>
      <c r="Q45" s="78">
        <v>42831</v>
      </c>
      <c r="R45" s="78"/>
      <c r="S45" s="78"/>
      <c r="U45" s="78"/>
      <c r="V45" s="78"/>
      <c r="W45" s="78"/>
      <c r="Y45" s="78"/>
      <c r="Z45" s="78"/>
      <c r="AD45" s="78"/>
    </row>
    <row r="46" spans="9:41" x14ac:dyDescent="0.25">
      <c r="I46" s="78"/>
      <c r="M46" s="80" t="s">
        <v>151</v>
      </c>
      <c r="N46" s="82">
        <v>49998.48</v>
      </c>
      <c r="Q46" s="78">
        <v>42831</v>
      </c>
      <c r="R46" s="78"/>
      <c r="S46" s="78"/>
      <c r="U46" s="78"/>
      <c r="V46" s="78"/>
      <c r="W46" s="78"/>
      <c r="Y46" s="78"/>
      <c r="Z46" s="78"/>
      <c r="AD46" s="78"/>
    </row>
    <row r="47" spans="9:41" x14ac:dyDescent="0.25">
      <c r="I47" s="78"/>
      <c r="M47" s="90" t="s">
        <v>149</v>
      </c>
      <c r="N47" s="82">
        <v>4553.57</v>
      </c>
      <c r="Q47" s="78">
        <v>42831</v>
      </c>
      <c r="R47" s="78"/>
      <c r="S47" s="78"/>
      <c r="U47" s="78"/>
      <c r="V47" s="78"/>
      <c r="W47" s="78"/>
      <c r="Y47" s="78"/>
      <c r="Z47" s="78"/>
      <c r="AD47" s="78"/>
    </row>
    <row r="48" spans="9:41" x14ac:dyDescent="0.25">
      <c r="I48" s="78"/>
      <c r="M48" s="80" t="s">
        <v>152</v>
      </c>
      <c r="N48" s="82">
        <v>2674.67</v>
      </c>
      <c r="Q48" s="78">
        <v>42831</v>
      </c>
      <c r="R48" s="78"/>
      <c r="S48" s="78"/>
      <c r="U48" s="78"/>
      <c r="V48" s="78"/>
      <c r="W48" s="78"/>
      <c r="Y48" s="78"/>
      <c r="Z48" s="78"/>
      <c r="AD48" s="78"/>
    </row>
    <row r="49" spans="9:30" x14ac:dyDescent="0.25">
      <c r="I49" s="78"/>
      <c r="M49" s="80" t="s">
        <v>153</v>
      </c>
      <c r="N49" s="82">
        <v>3617.42</v>
      </c>
      <c r="Q49" s="78">
        <v>42831</v>
      </c>
      <c r="R49" s="78"/>
      <c r="S49" s="78"/>
      <c r="U49" s="78"/>
      <c r="V49" s="78"/>
      <c r="W49" s="78"/>
      <c r="Y49" s="78"/>
      <c r="Z49" s="78"/>
      <c r="AD49" s="78"/>
    </row>
    <row r="50" spans="9:30" x14ac:dyDescent="0.25">
      <c r="I50" s="78"/>
      <c r="M50" s="80" t="s">
        <v>154</v>
      </c>
      <c r="N50" s="82">
        <v>65520.83</v>
      </c>
      <c r="Q50" s="78">
        <v>42831</v>
      </c>
      <c r="R50" s="78"/>
      <c r="S50" s="78"/>
      <c r="U50" s="78"/>
      <c r="V50" s="78"/>
      <c r="W50" s="78"/>
      <c r="Y50" s="78"/>
      <c r="Z50" s="78"/>
      <c r="AD50" s="78"/>
    </row>
    <row r="51" spans="9:30" x14ac:dyDescent="0.25">
      <c r="I51" s="78"/>
      <c r="M51" s="80" t="s">
        <v>155</v>
      </c>
      <c r="N51" s="82">
        <v>5493.36</v>
      </c>
      <c r="Q51" s="78">
        <v>42831</v>
      </c>
      <c r="R51" s="78"/>
      <c r="S51" s="78"/>
      <c r="U51" s="78"/>
      <c r="V51" s="78"/>
      <c r="W51" s="78"/>
      <c r="Y51" s="78"/>
      <c r="Z51" s="78"/>
      <c r="AD51" s="78"/>
    </row>
    <row r="52" spans="9:30" x14ac:dyDescent="0.25">
      <c r="I52" s="78"/>
      <c r="M52" s="80" t="s">
        <v>156</v>
      </c>
      <c r="N52" s="83">
        <v>0</v>
      </c>
      <c r="O52" s="82">
        <v>24</v>
      </c>
      <c r="P52" s="83">
        <v>24</v>
      </c>
      <c r="Q52" s="78" t="s">
        <v>354</v>
      </c>
      <c r="R52" s="78"/>
      <c r="S52" s="78"/>
      <c r="U52" s="78"/>
      <c r="V52" s="78"/>
      <c r="W52" s="78"/>
      <c r="Y52" s="78"/>
      <c r="Z52" s="78"/>
      <c r="AD52" s="78"/>
    </row>
    <row r="53" spans="9:30" x14ac:dyDescent="0.25">
      <c r="I53" s="78"/>
      <c r="M53" s="80" t="s">
        <v>157</v>
      </c>
      <c r="N53" s="82">
        <v>24.95</v>
      </c>
      <c r="Q53" s="78">
        <v>42831</v>
      </c>
      <c r="R53" s="78"/>
      <c r="S53" s="78"/>
      <c r="U53" s="78"/>
      <c r="V53" s="78"/>
      <c r="W53" s="78"/>
      <c r="Y53" s="78"/>
      <c r="Z53" s="78"/>
      <c r="AD53" s="78"/>
    </row>
    <row r="54" spans="9:30" x14ac:dyDescent="0.25">
      <c r="I54" s="78"/>
      <c r="M54" s="80" t="s">
        <v>158</v>
      </c>
      <c r="N54" s="82">
        <v>7.99</v>
      </c>
      <c r="Q54" s="78">
        <v>42831</v>
      </c>
      <c r="R54" s="78"/>
      <c r="S54" s="78"/>
      <c r="U54" s="78"/>
      <c r="V54" s="78"/>
      <c r="W54" s="78"/>
      <c r="Y54" s="78"/>
      <c r="Z54" s="78"/>
      <c r="AD54" s="78"/>
    </row>
    <row r="55" spans="9:30" x14ac:dyDescent="0.25">
      <c r="I55" s="78"/>
      <c r="M55" s="107" t="s">
        <v>159</v>
      </c>
      <c r="N55" s="108">
        <v>50</v>
      </c>
      <c r="O55" s="109"/>
      <c r="P55" s="109"/>
      <c r="Q55" s="110">
        <v>42831</v>
      </c>
      <c r="R55" s="78"/>
      <c r="S55" s="78"/>
      <c r="U55" s="78"/>
      <c r="V55" s="78"/>
      <c r="W55" s="78"/>
      <c r="Y55" s="78"/>
      <c r="Z55" s="78"/>
      <c r="AD55" s="78"/>
    </row>
    <row r="56" spans="9:30" x14ac:dyDescent="0.25">
      <c r="I56" s="78"/>
      <c r="M56" s="80" t="s">
        <v>160</v>
      </c>
      <c r="N56" s="82">
        <v>840</v>
      </c>
      <c r="Q56" s="78">
        <v>42831</v>
      </c>
      <c r="R56" s="78"/>
      <c r="S56" s="78"/>
      <c r="U56" s="78"/>
      <c r="V56" s="78"/>
      <c r="W56" s="78"/>
      <c r="Y56" s="78"/>
      <c r="Z56" s="78"/>
      <c r="AD56" s="78"/>
    </row>
    <row r="57" spans="9:30" x14ac:dyDescent="0.25">
      <c r="I57" s="78"/>
      <c r="M57" s="80" t="s">
        <v>161</v>
      </c>
      <c r="N57" s="82">
        <v>111.96</v>
      </c>
      <c r="Q57" s="78">
        <v>42831</v>
      </c>
      <c r="R57" s="78"/>
      <c r="S57" s="78"/>
      <c r="U57" s="78"/>
      <c r="V57" s="78"/>
      <c r="W57" s="78"/>
      <c r="Y57" s="78"/>
      <c r="Z57" s="78"/>
      <c r="AD57" s="78"/>
    </row>
    <row r="58" spans="9:30" x14ac:dyDescent="0.25">
      <c r="I58" s="78"/>
      <c r="M58" s="80" t="s">
        <v>162</v>
      </c>
      <c r="N58" s="82">
        <v>7.99</v>
      </c>
      <c r="Q58" s="78">
        <v>42831</v>
      </c>
      <c r="R58" s="78"/>
      <c r="S58" s="78"/>
      <c r="U58" s="78"/>
      <c r="V58" s="78"/>
      <c r="W58" s="78"/>
      <c r="Y58" s="78"/>
      <c r="Z58" s="78"/>
      <c r="AD58" s="78"/>
    </row>
    <row r="59" spans="9:30" x14ac:dyDescent="0.25">
      <c r="I59" s="78"/>
      <c r="M59" s="80" t="s">
        <v>163</v>
      </c>
      <c r="N59" s="82">
        <v>154.9</v>
      </c>
      <c r="Q59" s="78">
        <v>42831</v>
      </c>
      <c r="R59" s="78"/>
      <c r="S59" s="78"/>
      <c r="U59" s="78"/>
      <c r="V59" s="78"/>
      <c r="W59" s="78"/>
      <c r="Y59" s="78"/>
      <c r="Z59" s="78"/>
      <c r="AD59" s="78"/>
    </row>
    <row r="60" spans="9:30" x14ac:dyDescent="0.25">
      <c r="I60" s="78"/>
      <c r="M60" s="80" t="s">
        <v>164</v>
      </c>
      <c r="N60" s="82">
        <v>5963.87</v>
      </c>
      <c r="Q60" s="78">
        <v>42831</v>
      </c>
      <c r="R60" s="78"/>
      <c r="S60" s="78"/>
      <c r="U60" s="78"/>
      <c r="V60" s="78"/>
      <c r="W60" s="78"/>
      <c r="Y60" s="78"/>
      <c r="Z60" s="78"/>
      <c r="AD60" s="78"/>
    </row>
    <row r="61" spans="9:30" x14ac:dyDescent="0.25">
      <c r="I61" s="78"/>
      <c r="M61" s="80" t="s">
        <v>165</v>
      </c>
      <c r="N61" s="82">
        <v>142.99</v>
      </c>
      <c r="Q61" s="78">
        <v>42831</v>
      </c>
      <c r="R61" s="78"/>
      <c r="S61" s="78"/>
      <c r="U61" s="78"/>
      <c r="V61" s="78"/>
      <c r="W61" s="78"/>
      <c r="Y61" s="78"/>
      <c r="Z61" s="78"/>
      <c r="AD61" s="78"/>
    </row>
    <row r="62" spans="9:30" x14ac:dyDescent="0.25">
      <c r="I62" s="78"/>
      <c r="M62" s="80" t="s">
        <v>166</v>
      </c>
      <c r="N62" s="82">
        <v>398.98</v>
      </c>
      <c r="Q62" s="78">
        <v>42831</v>
      </c>
      <c r="R62" s="78"/>
      <c r="S62" s="78"/>
      <c r="U62" s="78"/>
      <c r="V62" s="78"/>
      <c r="W62" s="78"/>
      <c r="Y62" s="78"/>
      <c r="Z62" s="78"/>
      <c r="AD62" s="78"/>
    </row>
    <row r="63" spans="9:30" x14ac:dyDescent="0.25">
      <c r="I63" s="78"/>
      <c r="M63" s="80" t="s">
        <v>167</v>
      </c>
      <c r="N63" s="82">
        <v>4377.3900000000003</v>
      </c>
      <c r="Q63" s="78">
        <v>42831</v>
      </c>
      <c r="R63" s="78"/>
      <c r="S63" s="78"/>
      <c r="U63" s="78"/>
      <c r="V63" s="78"/>
      <c r="W63" s="78"/>
      <c r="Y63" s="78"/>
      <c r="Z63" s="78"/>
      <c r="AD63" s="78"/>
    </row>
    <row r="64" spans="9:30" x14ac:dyDescent="0.25">
      <c r="I64" s="78"/>
      <c r="M64" s="80" t="s">
        <v>168</v>
      </c>
      <c r="N64" s="82">
        <v>42.1</v>
      </c>
      <c r="O64" s="83">
        <v>50</v>
      </c>
      <c r="P64" s="83">
        <v>7.9</v>
      </c>
      <c r="Q64" s="78">
        <v>42831</v>
      </c>
      <c r="R64" s="78"/>
      <c r="S64" s="78"/>
      <c r="U64" s="78"/>
      <c r="V64" s="78"/>
      <c r="W64" s="78"/>
      <c r="Y64" s="78"/>
      <c r="Z64" s="78"/>
      <c r="AD64" s="78"/>
    </row>
    <row r="65" spans="9:30" x14ac:dyDescent="0.25">
      <c r="I65" s="78"/>
      <c r="M65" s="80" t="s">
        <v>169</v>
      </c>
      <c r="N65" s="82">
        <v>44560.25</v>
      </c>
      <c r="Q65" s="78">
        <v>42831</v>
      </c>
      <c r="R65" s="78"/>
      <c r="S65" s="78"/>
      <c r="U65" s="78"/>
      <c r="V65" s="78"/>
      <c r="W65" s="78"/>
      <c r="Y65" s="78"/>
      <c r="Z65" s="78"/>
      <c r="AD65" s="78"/>
    </row>
    <row r="66" spans="9:30" x14ac:dyDescent="0.25">
      <c r="I66" s="78"/>
      <c r="M66" s="80" t="s">
        <v>170</v>
      </c>
      <c r="N66" s="82">
        <v>2363.29</v>
      </c>
      <c r="Q66" s="78">
        <v>42831</v>
      </c>
      <c r="R66" s="78"/>
      <c r="S66" s="78"/>
      <c r="U66" s="78"/>
      <c r="V66" s="78"/>
      <c r="W66" s="78"/>
      <c r="Y66" s="78"/>
      <c r="Z66" s="78"/>
      <c r="AD66" s="78"/>
    </row>
    <row r="67" spans="9:30" x14ac:dyDescent="0.25">
      <c r="I67" s="78"/>
      <c r="M67" s="80" t="s">
        <v>171</v>
      </c>
      <c r="N67" s="82">
        <v>4004.79</v>
      </c>
      <c r="Q67" s="78">
        <v>42831</v>
      </c>
      <c r="R67" s="78"/>
      <c r="S67" s="78"/>
      <c r="U67" s="78"/>
      <c r="V67" s="78"/>
      <c r="W67" s="78"/>
      <c r="Y67" s="78"/>
      <c r="Z67" s="78"/>
      <c r="AD67" s="78"/>
    </row>
    <row r="68" spans="9:30" x14ac:dyDescent="0.25">
      <c r="I68" s="78"/>
      <c r="M68" s="80" t="s">
        <v>172</v>
      </c>
      <c r="N68" s="82">
        <v>3550.68</v>
      </c>
      <c r="Q68" s="78">
        <v>42831</v>
      </c>
      <c r="R68" s="78"/>
      <c r="S68" s="78"/>
      <c r="U68" s="78"/>
      <c r="V68" s="78"/>
      <c r="W68" s="78"/>
      <c r="Y68" s="78"/>
      <c r="Z68" s="78"/>
      <c r="AD68" s="78"/>
    </row>
    <row r="69" spans="9:30" x14ac:dyDescent="0.25">
      <c r="I69" s="78"/>
      <c r="M69" s="80" t="s">
        <v>173</v>
      </c>
      <c r="N69" s="82">
        <v>420.2</v>
      </c>
      <c r="Q69" s="78">
        <v>42831</v>
      </c>
      <c r="R69" s="78"/>
      <c r="S69" s="78"/>
      <c r="U69" s="78"/>
      <c r="V69" s="78"/>
      <c r="W69" s="78"/>
      <c r="Y69" s="78"/>
      <c r="Z69" s="78"/>
      <c r="AD69" s="78"/>
    </row>
    <row r="70" spans="9:30" x14ac:dyDescent="0.25">
      <c r="I70" s="78"/>
      <c r="M70" s="80" t="s">
        <v>174</v>
      </c>
      <c r="N70" s="82">
        <v>5493.15</v>
      </c>
      <c r="Q70" s="78">
        <v>42831</v>
      </c>
      <c r="R70" s="78"/>
      <c r="S70" s="78"/>
      <c r="U70" s="78"/>
      <c r="V70" s="78"/>
      <c r="W70" s="78"/>
      <c r="Y70" s="78"/>
      <c r="Z70" s="78"/>
      <c r="AD70" s="78"/>
    </row>
    <row r="71" spans="9:30" x14ac:dyDescent="0.25">
      <c r="I71" s="78"/>
      <c r="M71" s="80" t="s">
        <v>175</v>
      </c>
      <c r="N71" s="82">
        <v>1284.92</v>
      </c>
      <c r="Q71" s="78">
        <v>42831</v>
      </c>
      <c r="R71" s="78"/>
      <c r="S71" s="78"/>
      <c r="U71" s="78"/>
      <c r="V71" s="78"/>
      <c r="W71" s="78"/>
      <c r="Y71" s="78"/>
      <c r="Z71" s="78"/>
      <c r="AD71" s="78"/>
    </row>
    <row r="72" spans="9:30" x14ac:dyDescent="0.25">
      <c r="I72" s="78"/>
      <c r="M72" s="80" t="s">
        <v>199</v>
      </c>
      <c r="N72" s="82">
        <v>5493.14</v>
      </c>
      <c r="Q72" s="78">
        <v>42845</v>
      </c>
      <c r="R72" s="78"/>
      <c r="S72" s="78"/>
      <c r="U72" s="78"/>
      <c r="V72" s="78"/>
      <c r="W72" s="78"/>
      <c r="Y72" s="78"/>
      <c r="Z72" s="78"/>
      <c r="AD72" s="78"/>
    </row>
    <row r="73" spans="9:30" x14ac:dyDescent="0.25">
      <c r="I73" s="78"/>
      <c r="M73" s="90" t="s">
        <v>200</v>
      </c>
      <c r="N73" s="82">
        <v>13350.72</v>
      </c>
      <c r="Q73" s="78">
        <v>42845</v>
      </c>
      <c r="R73" s="78"/>
      <c r="S73" s="78"/>
      <c r="U73" s="78"/>
      <c r="V73" s="78"/>
      <c r="W73" s="78"/>
      <c r="Y73" s="78"/>
      <c r="Z73" s="78"/>
      <c r="AD73" s="78"/>
    </row>
    <row r="74" spans="9:30" x14ac:dyDescent="0.25">
      <c r="I74" s="78"/>
      <c r="M74" s="90" t="s">
        <v>201</v>
      </c>
      <c r="N74" s="82">
        <v>6392.96</v>
      </c>
      <c r="Q74" s="78">
        <v>42845</v>
      </c>
      <c r="R74" s="78"/>
      <c r="S74" s="78"/>
      <c r="U74" s="78"/>
      <c r="V74" s="78"/>
      <c r="W74" s="78"/>
      <c r="Y74" s="78"/>
      <c r="Z74" s="78"/>
      <c r="AD74" s="78"/>
    </row>
    <row r="75" spans="9:30" x14ac:dyDescent="0.25">
      <c r="I75" s="78"/>
      <c r="M75" s="90" t="s">
        <v>202</v>
      </c>
      <c r="N75" s="82">
        <v>69.95</v>
      </c>
      <c r="Q75" s="78">
        <v>42845</v>
      </c>
      <c r="R75" s="78"/>
      <c r="S75" s="78"/>
      <c r="U75" s="78"/>
      <c r="V75" s="78"/>
      <c r="W75" s="78"/>
      <c r="Y75" s="78"/>
      <c r="Z75" s="78"/>
      <c r="AD75" s="78"/>
    </row>
    <row r="76" spans="9:30" x14ac:dyDescent="0.25">
      <c r="I76" s="78"/>
      <c r="M76" s="80" t="s">
        <v>176</v>
      </c>
      <c r="N76" s="83">
        <v>98</v>
      </c>
      <c r="Q76" s="78">
        <v>42825</v>
      </c>
      <c r="R76" s="78"/>
      <c r="S76" s="78"/>
      <c r="U76" s="78"/>
      <c r="V76" s="78"/>
      <c r="W76" s="78"/>
      <c r="Y76" s="78"/>
      <c r="Z76" s="78"/>
      <c r="AD76" s="78"/>
    </row>
    <row r="77" spans="9:30" x14ac:dyDescent="0.25">
      <c r="I77" s="78"/>
      <c r="M77" s="111" t="s">
        <v>177</v>
      </c>
      <c r="N77" s="112">
        <v>5589.42</v>
      </c>
      <c r="O77" s="112"/>
      <c r="P77" s="112"/>
      <c r="Q77" s="113">
        <v>42850</v>
      </c>
      <c r="R77" s="78"/>
      <c r="S77" s="96"/>
      <c r="U77" s="78"/>
      <c r="V77" s="78"/>
      <c r="W77" s="78"/>
      <c r="Y77" s="78"/>
      <c r="Z77" s="78"/>
      <c r="AD77" s="78"/>
    </row>
    <row r="78" spans="9:30" x14ac:dyDescent="0.25">
      <c r="I78" s="78"/>
      <c r="M78" s="80" t="s">
        <v>178</v>
      </c>
      <c r="N78" s="82">
        <v>100.94</v>
      </c>
      <c r="Q78" s="78">
        <v>42850</v>
      </c>
      <c r="R78" s="78"/>
      <c r="S78" s="78"/>
      <c r="U78" s="78"/>
      <c r="V78" s="78"/>
      <c r="W78" s="78"/>
      <c r="Y78" s="78"/>
      <c r="Z78" s="78"/>
      <c r="AD78" s="78"/>
    </row>
    <row r="79" spans="9:30" x14ac:dyDescent="0.25">
      <c r="I79" s="78"/>
      <c r="M79" s="80" t="s">
        <v>179</v>
      </c>
      <c r="N79" s="82">
        <v>343.89</v>
      </c>
      <c r="Q79" s="78">
        <v>42850</v>
      </c>
      <c r="R79" s="78"/>
      <c r="S79" s="78"/>
      <c r="U79" s="78"/>
      <c r="V79" s="78"/>
      <c r="W79" s="78"/>
      <c r="Y79" s="78"/>
      <c r="Z79" s="78"/>
      <c r="AD79" s="78"/>
    </row>
    <row r="80" spans="9:30" x14ac:dyDescent="0.25">
      <c r="I80" s="78"/>
      <c r="M80" s="80" t="s">
        <v>180</v>
      </c>
      <c r="N80" s="82">
        <v>17794.54</v>
      </c>
      <c r="Q80" s="78">
        <v>42850</v>
      </c>
      <c r="R80" s="78"/>
      <c r="S80" s="78"/>
      <c r="U80" s="78"/>
      <c r="V80" s="78"/>
      <c r="W80" s="78"/>
      <c r="Y80" s="78"/>
      <c r="Z80" s="78"/>
      <c r="AD80" s="78"/>
    </row>
    <row r="81" spans="9:30" x14ac:dyDescent="0.25">
      <c r="I81" s="78"/>
      <c r="M81" s="80" t="s">
        <v>181</v>
      </c>
      <c r="N81" s="82">
        <v>2403.67</v>
      </c>
      <c r="Q81" s="78">
        <v>42850</v>
      </c>
      <c r="R81" s="78"/>
      <c r="S81" s="78"/>
      <c r="U81" s="78"/>
      <c r="V81" s="78"/>
      <c r="W81" s="78"/>
      <c r="Y81" s="78"/>
      <c r="Z81" s="78"/>
      <c r="AD81" s="78"/>
    </row>
    <row r="82" spans="9:30" x14ac:dyDescent="0.25">
      <c r="I82" s="78"/>
      <c r="M82" s="80" t="s">
        <v>182</v>
      </c>
      <c r="N82" s="82">
        <v>5494.16</v>
      </c>
      <c r="Q82" s="78">
        <v>42850</v>
      </c>
      <c r="R82" s="78"/>
      <c r="S82" s="78"/>
      <c r="U82" s="78"/>
      <c r="V82" s="78"/>
      <c r="W82" s="78"/>
      <c r="Y82" s="78"/>
      <c r="Z82" s="78"/>
      <c r="AD82" s="78"/>
    </row>
    <row r="83" spans="9:30" x14ac:dyDescent="0.25">
      <c r="I83" s="78"/>
      <c r="M83" s="80" t="s">
        <v>183</v>
      </c>
      <c r="N83" s="82">
        <v>231.7</v>
      </c>
      <c r="Q83" s="78">
        <v>42850</v>
      </c>
      <c r="R83" s="78"/>
      <c r="S83" s="78"/>
      <c r="U83" s="78"/>
      <c r="V83" s="78"/>
      <c r="W83" s="78"/>
      <c r="Y83" s="78"/>
      <c r="Z83" s="78"/>
      <c r="AD83" s="78"/>
    </row>
    <row r="84" spans="9:30" x14ac:dyDescent="0.25">
      <c r="I84" s="78"/>
      <c r="M84" s="91" t="s">
        <v>184</v>
      </c>
      <c r="N84" s="82">
        <v>7.99</v>
      </c>
      <c r="Q84" s="78">
        <v>42850</v>
      </c>
      <c r="R84" s="78"/>
      <c r="S84" s="78"/>
      <c r="U84" s="78"/>
      <c r="V84" s="78"/>
      <c r="W84" s="78"/>
      <c r="Y84" s="78"/>
      <c r="Z84" s="78"/>
      <c r="AD84" s="78"/>
    </row>
    <row r="85" spans="9:30" x14ac:dyDescent="0.25">
      <c r="I85" s="78"/>
      <c r="M85" s="80" t="s">
        <v>185</v>
      </c>
      <c r="N85" s="82">
        <v>468.39</v>
      </c>
      <c r="Q85" s="78">
        <v>42850</v>
      </c>
      <c r="R85" s="78"/>
      <c r="S85" s="78"/>
      <c r="U85" s="78"/>
      <c r="V85" s="78"/>
      <c r="W85" s="78"/>
      <c r="Y85" s="78"/>
      <c r="Z85" s="78"/>
      <c r="AD85" s="78"/>
    </row>
    <row r="86" spans="9:30" x14ac:dyDescent="0.25">
      <c r="I86" s="78"/>
      <c r="M86" s="80" t="s">
        <v>186</v>
      </c>
      <c r="N86" s="82">
        <v>1658.71</v>
      </c>
      <c r="Q86" s="78">
        <v>42850</v>
      </c>
      <c r="R86" s="78"/>
      <c r="S86" s="78"/>
      <c r="U86" s="78"/>
      <c r="V86" s="78"/>
      <c r="W86" s="78"/>
      <c r="Y86" s="78"/>
      <c r="Z86" s="78"/>
      <c r="AD86" s="78"/>
    </row>
    <row r="87" spans="9:30" x14ac:dyDescent="0.25">
      <c r="I87" s="78"/>
      <c r="M87" s="91" t="s">
        <v>187</v>
      </c>
      <c r="N87" s="82">
        <v>407.97</v>
      </c>
      <c r="Q87" s="78">
        <v>42852</v>
      </c>
      <c r="R87" s="78"/>
      <c r="S87" s="78"/>
      <c r="U87" s="78"/>
      <c r="V87" s="78"/>
      <c r="W87" s="78"/>
      <c r="Y87" s="78"/>
      <c r="Z87" s="78"/>
      <c r="AD87" s="78"/>
    </row>
    <row r="88" spans="9:30" x14ac:dyDescent="0.25">
      <c r="I88" s="78"/>
      <c r="M88" s="80" t="s">
        <v>188</v>
      </c>
      <c r="N88" s="82">
        <v>754.35</v>
      </c>
      <c r="Q88" s="78">
        <v>42850</v>
      </c>
      <c r="R88" s="78"/>
      <c r="S88" s="78"/>
      <c r="U88" s="78"/>
      <c r="V88" s="78"/>
      <c r="W88" s="78"/>
      <c r="Y88" s="78"/>
      <c r="Z88" s="78"/>
      <c r="AD88" s="78"/>
    </row>
    <row r="89" spans="9:30" x14ac:dyDescent="0.25">
      <c r="I89" s="78"/>
      <c r="M89" s="80" t="s">
        <v>189</v>
      </c>
      <c r="N89" s="82">
        <v>62.93</v>
      </c>
      <c r="Q89" s="78">
        <v>42850</v>
      </c>
      <c r="R89" s="78"/>
      <c r="S89" s="78"/>
      <c r="U89" s="78"/>
      <c r="V89" s="78"/>
      <c r="W89" s="78"/>
      <c r="Y89" s="78"/>
      <c r="Z89" s="78"/>
      <c r="AD89" s="78"/>
    </row>
    <row r="90" spans="9:30" x14ac:dyDescent="0.25">
      <c r="I90" s="78"/>
      <c r="M90" s="91" t="s">
        <v>190</v>
      </c>
      <c r="N90" s="82">
        <v>199.95</v>
      </c>
      <c r="Q90" s="78">
        <v>42850</v>
      </c>
      <c r="R90" s="78"/>
      <c r="S90" s="78"/>
      <c r="U90" s="78"/>
      <c r="V90" s="78"/>
      <c r="W90" s="78"/>
      <c r="Y90" s="78"/>
      <c r="Z90" s="78"/>
      <c r="AD90" s="78"/>
    </row>
    <row r="91" spans="9:30" x14ac:dyDescent="0.25">
      <c r="I91" s="78"/>
      <c r="M91" s="80" t="s">
        <v>191</v>
      </c>
      <c r="N91" s="82">
        <v>209.99</v>
      </c>
      <c r="Q91" s="78">
        <v>42850</v>
      </c>
      <c r="R91" s="78"/>
      <c r="S91" s="78"/>
      <c r="U91" s="78"/>
      <c r="V91" s="78"/>
      <c r="W91" s="78"/>
      <c r="Y91" s="78"/>
      <c r="Z91" s="78"/>
      <c r="AD91" s="78"/>
    </row>
    <row r="92" spans="9:30" x14ac:dyDescent="0.25">
      <c r="I92" s="78"/>
      <c r="M92" s="80" t="s">
        <v>192</v>
      </c>
      <c r="N92" s="82">
        <v>155.99</v>
      </c>
      <c r="Q92" s="78">
        <v>42850</v>
      </c>
      <c r="R92" s="78"/>
      <c r="S92" s="78"/>
      <c r="U92" s="78"/>
      <c r="V92" s="78"/>
      <c r="W92" s="78"/>
      <c r="Y92" s="78"/>
      <c r="Z92" s="78"/>
      <c r="AD92" s="78"/>
    </row>
    <row r="93" spans="9:30" x14ac:dyDescent="0.25">
      <c r="I93" s="78"/>
      <c r="M93" s="91" t="s">
        <v>193</v>
      </c>
      <c r="N93" s="82">
        <v>938.91</v>
      </c>
      <c r="Q93" s="78">
        <v>42850</v>
      </c>
      <c r="R93" s="78"/>
      <c r="S93" s="78"/>
      <c r="U93" s="78"/>
      <c r="V93" s="78"/>
      <c r="W93" s="78"/>
      <c r="Y93" s="78"/>
      <c r="Z93" s="78"/>
      <c r="AD93" s="78"/>
    </row>
    <row r="94" spans="9:30" x14ac:dyDescent="0.25">
      <c r="I94" s="78"/>
      <c r="M94" s="107" t="s">
        <v>194</v>
      </c>
      <c r="N94" s="109">
        <v>434.07</v>
      </c>
      <c r="O94" s="108">
        <v>1150.81</v>
      </c>
      <c r="P94" s="109">
        <v>716.74</v>
      </c>
      <c r="Q94" s="110">
        <v>42850</v>
      </c>
      <c r="R94" s="78"/>
      <c r="S94" s="78"/>
      <c r="U94" s="78"/>
      <c r="V94" s="78"/>
      <c r="W94" s="78"/>
      <c r="Y94" s="78"/>
      <c r="Z94" s="78"/>
      <c r="AD94" s="78"/>
    </row>
    <row r="95" spans="9:30" x14ac:dyDescent="0.25">
      <c r="I95" s="78"/>
      <c r="M95" s="80" t="s">
        <v>195</v>
      </c>
      <c r="N95" s="82">
        <v>358.62</v>
      </c>
      <c r="Q95" s="78">
        <v>42850</v>
      </c>
      <c r="R95" s="78"/>
      <c r="S95" s="78"/>
      <c r="U95" s="78"/>
      <c r="V95" s="78"/>
      <c r="W95" s="78"/>
      <c r="Y95" s="78"/>
      <c r="Z95" s="78"/>
      <c r="AD95" s="78"/>
    </row>
    <row r="96" spans="9:30" x14ac:dyDescent="0.25">
      <c r="I96" s="78"/>
      <c r="M96" s="91" t="s">
        <v>196</v>
      </c>
      <c r="N96" s="82">
        <v>3341.62</v>
      </c>
      <c r="Q96" s="78">
        <v>42850</v>
      </c>
      <c r="R96" s="78"/>
      <c r="S96" s="78"/>
      <c r="U96" s="78"/>
      <c r="V96" s="78"/>
      <c r="W96" s="78"/>
      <c r="Y96" s="78"/>
      <c r="Z96" s="78"/>
      <c r="AD96" s="78"/>
    </row>
    <row r="97" spans="9:30" x14ac:dyDescent="0.25">
      <c r="I97" s="78"/>
      <c r="M97" s="80" t="s">
        <v>197</v>
      </c>
      <c r="N97" s="82">
        <v>3804.56</v>
      </c>
      <c r="Q97" s="78">
        <v>42850</v>
      </c>
      <c r="R97" s="78"/>
      <c r="S97" s="78"/>
      <c r="U97" s="78"/>
      <c r="V97" s="78"/>
      <c r="W97" s="78"/>
      <c r="Y97" s="78"/>
      <c r="Z97" s="78"/>
      <c r="AD97" s="78"/>
    </row>
    <row r="98" spans="9:30" x14ac:dyDescent="0.25">
      <c r="I98" s="78"/>
      <c r="M98" s="107" t="s">
        <v>203</v>
      </c>
      <c r="N98" s="108">
        <v>15.99</v>
      </c>
      <c r="O98" s="109"/>
      <c r="P98" s="109"/>
      <c r="Q98" s="110">
        <v>42906</v>
      </c>
      <c r="R98" s="78"/>
      <c r="S98" s="78"/>
      <c r="U98" s="78"/>
      <c r="V98" s="78"/>
      <c r="W98" s="78"/>
      <c r="Y98" s="78"/>
      <c r="Z98" s="78"/>
      <c r="AD98" s="78"/>
    </row>
    <row r="99" spans="9:30" x14ac:dyDescent="0.25">
      <c r="I99" s="78"/>
      <c r="M99" s="91" t="s">
        <v>204</v>
      </c>
      <c r="N99" s="82">
        <v>37.979999999999997</v>
      </c>
      <c r="Q99" s="78">
        <v>42906</v>
      </c>
      <c r="R99" s="78"/>
      <c r="S99" s="78"/>
      <c r="U99" s="78"/>
      <c r="V99" s="78"/>
      <c r="W99" s="78"/>
      <c r="Y99" s="78"/>
      <c r="Z99" s="78"/>
      <c r="AD99" s="78"/>
    </row>
    <row r="100" spans="9:30" x14ac:dyDescent="0.25">
      <c r="I100" s="78"/>
      <c r="M100" s="80" t="s">
        <v>205</v>
      </c>
      <c r="N100" s="82">
        <v>1937.79</v>
      </c>
      <c r="Q100" s="78">
        <v>42906</v>
      </c>
      <c r="R100" s="78"/>
      <c r="S100" s="78"/>
      <c r="U100" s="78"/>
      <c r="V100" s="78"/>
      <c r="W100" s="78"/>
      <c r="Y100" s="78"/>
      <c r="Z100" s="78"/>
      <c r="AD100" s="78"/>
    </row>
    <row r="101" spans="9:30" x14ac:dyDescent="0.25">
      <c r="I101" s="78"/>
      <c r="M101" s="80" t="s">
        <v>206</v>
      </c>
      <c r="N101" s="82">
        <v>2326.0500000000002</v>
      </c>
      <c r="Q101" s="78">
        <v>42906</v>
      </c>
      <c r="R101" s="78"/>
      <c r="S101" s="78"/>
      <c r="U101" s="78"/>
      <c r="V101" s="78"/>
      <c r="W101" s="78"/>
      <c r="Y101" s="78"/>
      <c r="Z101" s="78"/>
      <c r="AD101" s="78"/>
    </row>
    <row r="102" spans="9:30" x14ac:dyDescent="0.25">
      <c r="I102" s="78"/>
      <c r="M102" s="80" t="s">
        <v>208</v>
      </c>
      <c r="N102" s="83">
        <v>327</v>
      </c>
      <c r="Q102" s="78">
        <v>42855</v>
      </c>
      <c r="R102" s="78"/>
      <c r="S102" s="78"/>
      <c r="U102" s="78"/>
      <c r="V102" s="78"/>
      <c r="W102" s="78"/>
      <c r="Y102" s="78"/>
      <c r="Z102" s="78"/>
      <c r="AD102" s="78"/>
    </row>
    <row r="103" spans="9:30" x14ac:dyDescent="0.25">
      <c r="I103" s="78"/>
      <c r="M103" s="80" t="s">
        <v>210</v>
      </c>
      <c r="N103" s="82">
        <v>950</v>
      </c>
      <c r="Q103" s="78">
        <v>42906</v>
      </c>
      <c r="R103" s="78"/>
      <c r="S103" s="78"/>
      <c r="U103" s="78"/>
      <c r="V103" s="78"/>
      <c r="W103" s="78"/>
      <c r="Y103" s="78"/>
      <c r="Z103" s="78"/>
      <c r="AD103" s="78"/>
    </row>
    <row r="104" spans="9:30" x14ac:dyDescent="0.25">
      <c r="I104" s="78"/>
      <c r="M104" s="91" t="s">
        <v>211</v>
      </c>
      <c r="N104" s="82">
        <v>168.92</v>
      </c>
      <c r="Q104" s="78">
        <v>42906</v>
      </c>
      <c r="R104" s="78"/>
      <c r="S104" s="78"/>
      <c r="U104" s="78"/>
      <c r="V104" s="78"/>
      <c r="W104" s="78"/>
      <c r="Y104" s="78"/>
      <c r="Z104" s="78"/>
      <c r="AD104" s="78"/>
    </row>
    <row r="105" spans="9:30" x14ac:dyDescent="0.25">
      <c r="I105" s="78"/>
      <c r="M105" s="80" t="s">
        <v>212</v>
      </c>
      <c r="N105" s="82">
        <v>1284.97</v>
      </c>
      <c r="Q105" s="78">
        <v>42906</v>
      </c>
      <c r="R105" s="78"/>
      <c r="S105" s="78"/>
      <c r="U105" s="78"/>
      <c r="V105" s="78"/>
      <c r="W105" s="78"/>
      <c r="Y105" s="78"/>
      <c r="Z105" s="78"/>
      <c r="AD105" s="78"/>
    </row>
    <row r="106" spans="9:30" x14ac:dyDescent="0.25">
      <c r="I106" s="78"/>
      <c r="M106" s="91" t="s">
        <v>213</v>
      </c>
      <c r="N106" s="82">
        <v>671.46</v>
      </c>
      <c r="Q106" s="78">
        <v>42906</v>
      </c>
      <c r="R106" s="78"/>
      <c r="S106" s="78"/>
      <c r="U106" s="78"/>
      <c r="V106" s="78"/>
      <c r="W106" s="78"/>
      <c r="Y106" s="78"/>
      <c r="Z106" s="78"/>
      <c r="AD106" s="78"/>
    </row>
    <row r="107" spans="9:30" x14ac:dyDescent="0.25">
      <c r="I107" s="78"/>
      <c r="M107" s="80" t="s">
        <v>214</v>
      </c>
      <c r="N107" s="82">
        <v>4866.29</v>
      </c>
      <c r="Q107" s="78">
        <v>42906</v>
      </c>
      <c r="R107" s="78"/>
      <c r="S107" s="78"/>
      <c r="U107" s="78"/>
      <c r="V107" s="78"/>
      <c r="W107" s="78"/>
      <c r="Y107" s="78"/>
      <c r="Z107" s="78"/>
      <c r="AD107" s="78"/>
    </row>
    <row r="108" spans="9:30" x14ac:dyDescent="0.25">
      <c r="I108" s="78"/>
      <c r="M108" s="91" t="s">
        <v>215</v>
      </c>
      <c r="N108" s="82">
        <v>6351.16</v>
      </c>
      <c r="Q108" s="78">
        <v>42906</v>
      </c>
      <c r="R108" s="78"/>
      <c r="S108" s="78"/>
      <c r="U108" s="78"/>
      <c r="V108" s="78"/>
      <c r="W108" s="78"/>
      <c r="Y108" s="78"/>
      <c r="Z108" s="78"/>
      <c r="AD108" s="78"/>
    </row>
    <row r="109" spans="9:30" x14ac:dyDescent="0.25">
      <c r="I109" s="78"/>
      <c r="M109" s="80" t="s">
        <v>216</v>
      </c>
      <c r="N109" s="82">
        <v>4069.88</v>
      </c>
      <c r="Q109" s="78">
        <v>42906</v>
      </c>
      <c r="R109" s="78"/>
      <c r="S109" s="78"/>
      <c r="U109" s="78"/>
      <c r="V109" s="78"/>
      <c r="W109" s="78"/>
      <c r="Y109" s="78"/>
      <c r="Z109" s="78"/>
      <c r="AD109" s="78"/>
    </row>
    <row r="110" spans="9:30" x14ac:dyDescent="0.25">
      <c r="I110" s="78"/>
      <c r="M110" s="91" t="s">
        <v>217</v>
      </c>
      <c r="N110" s="82">
        <v>2274.9299999999998</v>
      </c>
      <c r="Q110" s="78">
        <v>42906</v>
      </c>
      <c r="R110" s="78"/>
      <c r="S110" s="78"/>
      <c r="U110" s="78"/>
      <c r="V110" s="78"/>
      <c r="W110" s="78"/>
      <c r="Y110" s="78"/>
      <c r="Z110" s="78"/>
      <c r="AD110" s="78"/>
    </row>
    <row r="111" spans="9:30" x14ac:dyDescent="0.25">
      <c r="I111" s="78"/>
      <c r="M111" s="80" t="s">
        <v>218</v>
      </c>
      <c r="N111" s="82">
        <v>14760.05</v>
      </c>
      <c r="Q111" s="78">
        <v>42906</v>
      </c>
      <c r="R111" s="78"/>
      <c r="S111" s="78"/>
      <c r="U111" s="78"/>
      <c r="V111" s="78"/>
      <c r="W111" s="78"/>
      <c r="Y111" s="78"/>
      <c r="Z111" s="78"/>
      <c r="AD111" s="78"/>
    </row>
    <row r="112" spans="9:30" x14ac:dyDescent="0.25">
      <c r="I112" s="78"/>
      <c r="M112" s="91" t="s">
        <v>219</v>
      </c>
      <c r="N112" s="82">
        <v>4688.4399999999996</v>
      </c>
      <c r="Q112" s="78">
        <v>42906</v>
      </c>
      <c r="R112" s="78"/>
      <c r="S112" s="78"/>
      <c r="U112" s="78"/>
      <c r="V112" s="78"/>
      <c r="W112" s="78"/>
      <c r="Y112" s="78"/>
      <c r="Z112" s="78"/>
      <c r="AD112" s="78"/>
    </row>
    <row r="113" spans="9:30" x14ac:dyDescent="0.25">
      <c r="I113" s="78"/>
      <c r="M113" s="80" t="s">
        <v>220</v>
      </c>
      <c r="N113" s="82">
        <v>10527.43</v>
      </c>
      <c r="Q113" s="78">
        <v>42906</v>
      </c>
      <c r="R113" s="78"/>
      <c r="S113" s="78"/>
      <c r="U113" s="78"/>
      <c r="V113" s="78"/>
      <c r="W113" s="78"/>
      <c r="Y113" s="78"/>
      <c r="Z113" s="78"/>
      <c r="AD113" s="78"/>
    </row>
    <row r="114" spans="9:30" x14ac:dyDescent="0.25">
      <c r="I114" s="78"/>
      <c r="M114" s="91" t="s">
        <v>221</v>
      </c>
      <c r="N114" s="82">
        <v>51.94</v>
      </c>
      <c r="Q114" s="78">
        <v>42906</v>
      </c>
      <c r="R114" s="78"/>
      <c r="S114" s="78"/>
      <c r="U114" s="78"/>
      <c r="V114" s="78"/>
      <c r="W114" s="78"/>
      <c r="Y114" s="78"/>
      <c r="Z114" s="78"/>
      <c r="AD114" s="78"/>
    </row>
    <row r="115" spans="9:30" x14ac:dyDescent="0.25">
      <c r="I115" s="78"/>
      <c r="M115" s="80" t="s">
        <v>222</v>
      </c>
      <c r="N115" s="82">
        <v>5493.48</v>
      </c>
      <c r="Q115" s="78">
        <v>42906</v>
      </c>
      <c r="R115" s="78"/>
      <c r="S115" s="78"/>
      <c r="U115" s="78"/>
      <c r="V115" s="78"/>
      <c r="W115" s="78"/>
      <c r="Y115" s="78"/>
      <c r="Z115" s="78"/>
      <c r="AD115" s="78"/>
    </row>
    <row r="116" spans="9:30" x14ac:dyDescent="0.25">
      <c r="I116" s="78"/>
      <c r="M116" s="91" t="s">
        <v>223</v>
      </c>
      <c r="N116" s="82">
        <v>1611</v>
      </c>
      <c r="Q116" s="78">
        <v>42906</v>
      </c>
      <c r="R116" s="78"/>
      <c r="S116" s="78"/>
      <c r="U116" s="78"/>
      <c r="V116" s="78"/>
      <c r="W116" s="78"/>
      <c r="Y116" s="78"/>
      <c r="Z116" s="78"/>
      <c r="AD116" s="78"/>
    </row>
    <row r="117" spans="9:30" x14ac:dyDescent="0.25">
      <c r="I117" s="78"/>
      <c r="M117" s="80" t="s">
        <v>224</v>
      </c>
      <c r="N117" s="82">
        <v>569.70000000000005</v>
      </c>
      <c r="Q117" s="78">
        <v>42906</v>
      </c>
      <c r="R117" s="78"/>
      <c r="S117" s="78"/>
      <c r="U117" s="78"/>
      <c r="V117" s="78"/>
      <c r="W117" s="78"/>
      <c r="Y117" s="78"/>
      <c r="Z117" s="78"/>
      <c r="AD117" s="78"/>
    </row>
    <row r="118" spans="9:30" x14ac:dyDescent="0.25">
      <c r="I118" s="78"/>
      <c r="M118" s="91" t="s">
        <v>225</v>
      </c>
      <c r="N118" s="82">
        <v>16758.43</v>
      </c>
      <c r="Q118" s="78">
        <v>42906</v>
      </c>
      <c r="R118" s="78"/>
      <c r="S118" s="78"/>
      <c r="U118" s="78"/>
      <c r="V118" s="78"/>
      <c r="W118" s="78"/>
      <c r="Y118" s="78"/>
      <c r="Z118" s="78"/>
      <c r="AD118" s="78"/>
    </row>
    <row r="119" spans="9:30" x14ac:dyDescent="0.25">
      <c r="I119" s="78"/>
      <c r="M119" s="80" t="s">
        <v>226</v>
      </c>
      <c r="N119" s="82">
        <v>652.21</v>
      </c>
      <c r="Q119" s="78">
        <v>42906</v>
      </c>
      <c r="R119" s="78"/>
      <c r="S119" s="78"/>
      <c r="U119" s="78"/>
      <c r="V119" s="78"/>
      <c r="W119" s="78"/>
      <c r="Y119" s="78"/>
      <c r="Z119" s="78"/>
      <c r="AD119" s="78"/>
    </row>
    <row r="120" spans="9:30" x14ac:dyDescent="0.25">
      <c r="I120" s="78"/>
      <c r="M120" s="91" t="s">
        <v>227</v>
      </c>
      <c r="N120" s="82">
        <v>5409.94</v>
      </c>
      <c r="Q120" s="78">
        <v>42906</v>
      </c>
      <c r="R120" s="78"/>
      <c r="S120" s="78"/>
      <c r="U120" s="78"/>
      <c r="V120" s="78"/>
      <c r="W120" s="78"/>
      <c r="Y120" s="78"/>
      <c r="Z120" s="78"/>
      <c r="AD120" s="78"/>
    </row>
    <row r="121" spans="9:30" x14ac:dyDescent="0.25">
      <c r="I121" s="78"/>
      <c r="M121" s="80" t="s">
        <v>228</v>
      </c>
      <c r="N121" s="82">
        <v>2176.9699999999998</v>
      </c>
      <c r="Q121" s="78">
        <v>42906</v>
      </c>
      <c r="R121" s="78"/>
      <c r="S121" s="78"/>
      <c r="U121" s="78"/>
      <c r="V121" s="78"/>
      <c r="W121" s="78"/>
      <c r="Y121" s="78"/>
      <c r="Z121" s="78"/>
      <c r="AD121" s="78"/>
    </row>
    <row r="122" spans="9:30" x14ac:dyDescent="0.25">
      <c r="I122" s="78"/>
      <c r="M122" s="91" t="s">
        <v>229</v>
      </c>
      <c r="N122" s="82">
        <v>8611.76</v>
      </c>
      <c r="Q122" s="78">
        <v>42937</v>
      </c>
      <c r="R122" s="78"/>
      <c r="S122" s="78"/>
      <c r="U122" s="78"/>
      <c r="V122" s="78"/>
      <c r="W122" s="78"/>
      <c r="Y122" s="78"/>
      <c r="Z122" s="78"/>
      <c r="AD122" s="78"/>
    </row>
    <row r="123" spans="9:30" x14ac:dyDescent="0.25">
      <c r="I123" s="78"/>
      <c r="M123" s="80" t="s">
        <v>230</v>
      </c>
      <c r="N123" s="82">
        <v>59.99</v>
      </c>
      <c r="Q123" s="78">
        <v>42937</v>
      </c>
      <c r="R123" s="78"/>
      <c r="S123" s="78"/>
      <c r="U123" s="78"/>
      <c r="V123" s="78"/>
      <c r="W123" s="78"/>
      <c r="Y123" s="78"/>
      <c r="Z123" s="78"/>
      <c r="AD123" s="78"/>
    </row>
    <row r="124" spans="9:30" x14ac:dyDescent="0.25">
      <c r="I124" s="78"/>
      <c r="M124" s="91" t="s">
        <v>231</v>
      </c>
      <c r="N124" s="82">
        <v>684.81</v>
      </c>
      <c r="Q124" s="78">
        <v>42937</v>
      </c>
      <c r="R124" s="78"/>
      <c r="S124" s="78"/>
      <c r="U124" s="78"/>
      <c r="V124" s="78"/>
      <c r="W124" s="78"/>
      <c r="Y124" s="78"/>
      <c r="Z124" s="78"/>
      <c r="AD124" s="78"/>
    </row>
    <row r="125" spans="9:30" x14ac:dyDescent="0.25">
      <c r="I125" s="78"/>
      <c r="M125" s="80" t="s">
        <v>232</v>
      </c>
      <c r="N125" s="82">
        <v>8372.86</v>
      </c>
      <c r="Q125" s="78">
        <v>42937</v>
      </c>
      <c r="R125" s="78"/>
      <c r="S125" s="78"/>
      <c r="U125" s="78"/>
      <c r="V125" s="78"/>
      <c r="W125" s="78"/>
      <c r="Y125" s="78"/>
      <c r="Z125" s="78"/>
      <c r="AD125" s="78"/>
    </row>
    <row r="126" spans="9:30" x14ac:dyDescent="0.25">
      <c r="I126" s="78"/>
      <c r="M126" s="91" t="s">
        <v>233</v>
      </c>
      <c r="N126" s="82">
        <v>250</v>
      </c>
      <c r="Q126" s="78">
        <v>42937</v>
      </c>
      <c r="R126" s="78"/>
      <c r="S126" s="78"/>
      <c r="U126" s="78"/>
      <c r="V126" s="78"/>
      <c r="W126" s="78"/>
      <c r="Y126" s="78"/>
      <c r="Z126" s="78"/>
      <c r="AD126" s="78"/>
    </row>
    <row r="127" spans="9:30" x14ac:dyDescent="0.25">
      <c r="I127" s="78"/>
      <c r="M127" s="80" t="s">
        <v>234</v>
      </c>
      <c r="N127" s="82">
        <v>702.39</v>
      </c>
      <c r="Q127" s="78">
        <v>42937</v>
      </c>
      <c r="R127" s="78"/>
      <c r="S127" s="78"/>
      <c r="U127" s="78"/>
      <c r="V127" s="78"/>
      <c r="W127" s="78"/>
      <c r="Y127" s="78"/>
      <c r="Z127" s="78"/>
      <c r="AD127" s="78"/>
    </row>
    <row r="128" spans="9:30" x14ac:dyDescent="0.25">
      <c r="I128" s="78"/>
      <c r="M128" s="91" t="s">
        <v>235</v>
      </c>
      <c r="N128" s="82">
        <v>4894.59</v>
      </c>
      <c r="Q128" s="78">
        <v>42937</v>
      </c>
      <c r="R128" s="78"/>
      <c r="S128" s="78"/>
      <c r="U128" s="78"/>
      <c r="V128" s="78"/>
      <c r="W128" s="78"/>
      <c r="Y128" s="78"/>
      <c r="Z128" s="78"/>
      <c r="AD128" s="78"/>
    </row>
    <row r="129" spans="9:30" x14ac:dyDescent="0.25">
      <c r="I129" s="78"/>
      <c r="M129" s="80" t="s">
        <v>236</v>
      </c>
      <c r="N129" s="82">
        <v>198.92</v>
      </c>
      <c r="Q129" s="78">
        <v>42937</v>
      </c>
      <c r="R129" s="78"/>
      <c r="S129" s="78"/>
      <c r="U129" s="78"/>
      <c r="V129" s="78"/>
      <c r="W129" s="78"/>
      <c r="Y129" s="78"/>
      <c r="Z129" s="78"/>
      <c r="AD129" s="78"/>
    </row>
    <row r="130" spans="9:30" x14ac:dyDescent="0.25">
      <c r="I130" s="78"/>
      <c r="M130" s="91" t="s">
        <v>237</v>
      </c>
      <c r="N130" s="82">
        <v>90.97</v>
      </c>
      <c r="Q130" s="78">
        <v>42937</v>
      </c>
      <c r="R130" s="78"/>
      <c r="S130" s="78"/>
      <c r="U130" s="78"/>
      <c r="V130" s="78"/>
      <c r="W130" s="78"/>
      <c r="Y130" s="78"/>
      <c r="Z130" s="78"/>
      <c r="AD130" s="78"/>
    </row>
    <row r="131" spans="9:30" x14ac:dyDescent="0.25">
      <c r="I131" s="78"/>
      <c r="M131" s="80" t="s">
        <v>238</v>
      </c>
      <c r="N131" s="82">
        <v>3067.8</v>
      </c>
      <c r="Q131" s="78">
        <v>42937</v>
      </c>
      <c r="R131" s="78"/>
      <c r="S131" s="78"/>
      <c r="U131" s="78"/>
      <c r="V131" s="78"/>
      <c r="W131" s="78"/>
      <c r="Y131" s="78"/>
      <c r="Z131" s="78"/>
      <c r="AD131" s="78"/>
    </row>
    <row r="132" spans="9:30" x14ac:dyDescent="0.25">
      <c r="I132" s="78"/>
      <c r="M132" s="91" t="s">
        <v>239</v>
      </c>
      <c r="N132" s="82">
        <v>23.97</v>
      </c>
      <c r="Q132" s="78">
        <v>42937</v>
      </c>
      <c r="R132" s="78"/>
      <c r="S132" s="78"/>
      <c r="U132" s="78"/>
      <c r="V132" s="78"/>
      <c r="W132" s="78"/>
      <c r="Y132" s="78"/>
      <c r="Z132" s="78"/>
      <c r="AD132" s="78"/>
    </row>
    <row r="133" spans="9:30" x14ac:dyDescent="0.25">
      <c r="I133" s="78"/>
      <c r="M133" s="80" t="s">
        <v>240</v>
      </c>
      <c r="N133" s="82">
        <v>110.98</v>
      </c>
      <c r="Q133" s="78">
        <v>42937</v>
      </c>
      <c r="R133" s="78"/>
      <c r="S133" s="78"/>
      <c r="U133" s="78"/>
      <c r="V133" s="78"/>
      <c r="W133" s="78"/>
      <c r="Y133" s="78"/>
      <c r="Z133" s="78"/>
      <c r="AD133" s="78"/>
    </row>
    <row r="134" spans="9:30" x14ac:dyDescent="0.25">
      <c r="I134" s="78"/>
      <c r="M134" s="91" t="s">
        <v>241</v>
      </c>
      <c r="N134" s="82">
        <v>210</v>
      </c>
      <c r="Q134" s="78">
        <v>42937</v>
      </c>
      <c r="R134" s="78"/>
      <c r="S134" s="78"/>
      <c r="U134" s="78"/>
      <c r="V134" s="78"/>
      <c r="W134" s="78"/>
      <c r="Y134" s="78"/>
      <c r="Z134" s="78"/>
      <c r="AD134" s="78"/>
    </row>
    <row r="135" spans="9:30" x14ac:dyDescent="0.25">
      <c r="I135" s="78"/>
      <c r="M135" s="80" t="s">
        <v>242</v>
      </c>
      <c r="N135" s="82">
        <v>9.99</v>
      </c>
      <c r="Q135" s="78">
        <v>42937</v>
      </c>
      <c r="R135" s="78"/>
      <c r="S135" s="78"/>
      <c r="U135" s="78"/>
      <c r="V135" s="78"/>
      <c r="W135" s="78"/>
      <c r="Y135" s="78"/>
      <c r="Z135" s="78"/>
      <c r="AD135" s="78"/>
    </row>
    <row r="136" spans="9:30" x14ac:dyDescent="0.25">
      <c r="I136" s="78"/>
      <c r="M136" s="91" t="s">
        <v>243</v>
      </c>
      <c r="N136" s="83">
        <v>16.91</v>
      </c>
      <c r="O136" s="82">
        <v>35.9</v>
      </c>
      <c r="P136" s="83">
        <v>18.989999999999998</v>
      </c>
      <c r="Q136" s="78">
        <v>42937</v>
      </c>
      <c r="R136" s="78"/>
      <c r="S136" s="78"/>
      <c r="U136" s="78"/>
      <c r="V136" s="78"/>
      <c r="W136" s="78"/>
      <c r="Y136" s="78"/>
      <c r="Z136" s="78"/>
      <c r="AD136" s="78"/>
    </row>
    <row r="137" spans="9:30" x14ac:dyDescent="0.25">
      <c r="I137" s="78"/>
      <c r="M137" s="80" t="s">
        <v>244</v>
      </c>
      <c r="N137" s="82">
        <v>2054.92</v>
      </c>
      <c r="Q137" s="78">
        <v>42937</v>
      </c>
      <c r="R137" s="78"/>
      <c r="S137" s="78"/>
      <c r="U137" s="78"/>
      <c r="V137" s="78"/>
      <c r="W137" s="78"/>
      <c r="Y137" s="78"/>
      <c r="Z137" s="78"/>
      <c r="AD137" s="78"/>
    </row>
    <row r="138" spans="9:30" x14ac:dyDescent="0.25">
      <c r="I138" s="78"/>
      <c r="M138" s="91" t="s">
        <v>245</v>
      </c>
      <c r="N138" s="82">
        <v>1873.62</v>
      </c>
      <c r="Q138" s="78">
        <v>42937</v>
      </c>
      <c r="R138" s="78"/>
      <c r="S138" s="78"/>
      <c r="U138" s="78"/>
      <c r="V138" s="78"/>
      <c r="W138" s="78"/>
      <c r="Y138" s="78"/>
      <c r="Z138" s="78"/>
      <c r="AD138" s="78"/>
    </row>
    <row r="139" spans="9:30" x14ac:dyDescent="0.25">
      <c r="I139" s="78"/>
      <c r="M139" s="80" t="s">
        <v>246</v>
      </c>
      <c r="N139" s="82">
        <v>19947.82</v>
      </c>
      <c r="Q139" s="78">
        <v>42937</v>
      </c>
      <c r="R139" s="78"/>
      <c r="S139" s="78"/>
      <c r="U139" s="78"/>
      <c r="V139" s="78"/>
      <c r="W139" s="78"/>
      <c r="Y139" s="78"/>
      <c r="Z139" s="78"/>
      <c r="AD139" s="78"/>
    </row>
    <row r="140" spans="9:30" x14ac:dyDescent="0.25">
      <c r="I140" s="78"/>
      <c r="M140" s="91" t="s">
        <v>247</v>
      </c>
      <c r="N140" s="82">
        <v>884.85</v>
      </c>
      <c r="Q140" s="78">
        <v>42937</v>
      </c>
      <c r="R140" s="78"/>
      <c r="S140" s="78"/>
      <c r="U140" s="78"/>
      <c r="V140" s="78"/>
      <c r="W140" s="78"/>
      <c r="Y140" s="78"/>
      <c r="Z140" s="78"/>
      <c r="AD140" s="78"/>
    </row>
    <row r="141" spans="9:30" x14ac:dyDescent="0.25">
      <c r="I141" s="78"/>
      <c r="M141" s="80" t="s">
        <v>248</v>
      </c>
      <c r="N141" s="82">
        <v>279.89999999999998</v>
      </c>
      <c r="Q141" s="78">
        <v>42937</v>
      </c>
      <c r="R141" s="78"/>
      <c r="S141" s="78"/>
      <c r="U141" s="78"/>
      <c r="V141" s="78"/>
      <c r="W141" s="78"/>
      <c r="Y141" s="78"/>
      <c r="Z141" s="78"/>
      <c r="AD141" s="78"/>
    </row>
    <row r="142" spans="9:30" x14ac:dyDescent="0.25">
      <c r="I142" s="78"/>
      <c r="M142" s="91" t="s">
        <v>249</v>
      </c>
      <c r="N142" s="82">
        <v>3714.05</v>
      </c>
      <c r="Q142" s="78">
        <v>42937</v>
      </c>
      <c r="R142" s="78"/>
      <c r="S142" s="78"/>
      <c r="U142" s="78"/>
      <c r="V142" s="78"/>
      <c r="W142" s="78"/>
      <c r="Y142" s="78"/>
      <c r="Z142" s="78"/>
      <c r="AD142" s="78"/>
    </row>
    <row r="143" spans="9:30" x14ac:dyDescent="0.25">
      <c r="I143" s="78"/>
      <c r="M143" s="80" t="s">
        <v>250</v>
      </c>
      <c r="N143" s="82">
        <v>13627.17</v>
      </c>
      <c r="Q143" s="78">
        <v>42937</v>
      </c>
      <c r="R143" s="78"/>
      <c r="S143" s="78"/>
      <c r="U143" s="78"/>
      <c r="V143" s="78"/>
      <c r="W143" s="78"/>
      <c r="Y143" s="78"/>
      <c r="Z143" s="78"/>
      <c r="AD143" s="78"/>
    </row>
    <row r="144" spans="9:30" x14ac:dyDescent="0.25">
      <c r="I144" s="78"/>
      <c r="M144" s="91" t="s">
        <v>251</v>
      </c>
      <c r="N144" s="82">
        <v>11.99</v>
      </c>
      <c r="Q144" s="78">
        <v>42937</v>
      </c>
      <c r="R144" s="78"/>
      <c r="S144" s="78"/>
      <c r="U144" s="78"/>
      <c r="V144" s="78"/>
      <c r="W144" s="78"/>
      <c r="Y144" s="78"/>
      <c r="Z144" s="78"/>
      <c r="AD144" s="78"/>
    </row>
    <row r="145" spans="9:30" x14ac:dyDescent="0.25">
      <c r="I145" s="78"/>
      <c r="M145" s="80" t="s">
        <v>252</v>
      </c>
      <c r="N145" s="82">
        <v>2687.96</v>
      </c>
      <c r="Q145" s="78">
        <v>42937</v>
      </c>
      <c r="R145" s="78"/>
      <c r="S145" s="78"/>
      <c r="U145" s="78"/>
      <c r="V145" s="78"/>
      <c r="W145" s="78"/>
      <c r="Y145" s="78"/>
      <c r="Z145" s="78"/>
      <c r="AD145" s="78"/>
    </row>
    <row r="146" spans="9:30" x14ac:dyDescent="0.25">
      <c r="I146" s="78"/>
      <c r="M146" s="91" t="s">
        <v>253</v>
      </c>
      <c r="N146" s="82">
        <v>15424.88</v>
      </c>
      <c r="Q146" s="78">
        <v>42937</v>
      </c>
      <c r="R146" s="78"/>
      <c r="S146" s="78"/>
      <c r="U146" s="78"/>
      <c r="V146" s="78"/>
      <c r="W146" s="78"/>
      <c r="Y146" s="78"/>
      <c r="Z146" s="78"/>
      <c r="AD146" s="78"/>
    </row>
    <row r="147" spans="9:30" x14ac:dyDescent="0.25">
      <c r="I147" s="78"/>
      <c r="M147" s="91" t="s">
        <v>254</v>
      </c>
      <c r="N147" s="82">
        <v>450</v>
      </c>
      <c r="Q147" s="78">
        <v>42937</v>
      </c>
      <c r="R147" s="78"/>
      <c r="S147" s="78"/>
      <c r="U147" s="78"/>
      <c r="V147" s="78"/>
      <c r="W147" s="78"/>
      <c r="Y147" s="78"/>
      <c r="Z147" s="78"/>
      <c r="AD147" s="78"/>
    </row>
    <row r="148" spans="9:30" x14ac:dyDescent="0.25">
      <c r="I148" s="78"/>
      <c r="M148" s="91" t="s">
        <v>255</v>
      </c>
      <c r="N148" s="82">
        <v>185.99</v>
      </c>
      <c r="Q148" s="78">
        <v>42937</v>
      </c>
      <c r="R148" s="78"/>
      <c r="S148" s="78"/>
      <c r="U148" s="78"/>
      <c r="V148" s="78"/>
      <c r="W148" s="78"/>
      <c r="Y148" s="78"/>
      <c r="Z148" s="78"/>
      <c r="AD148" s="78"/>
    </row>
    <row r="149" spans="9:30" x14ac:dyDescent="0.25">
      <c r="I149" s="78"/>
      <c r="M149" s="91" t="s">
        <v>256</v>
      </c>
      <c r="N149" s="82">
        <v>728.6</v>
      </c>
      <c r="Q149" s="78">
        <v>42937</v>
      </c>
      <c r="R149" s="78"/>
      <c r="S149" s="78"/>
      <c r="U149" s="78"/>
      <c r="V149" s="78"/>
      <c r="W149" s="78"/>
      <c r="Y149" s="78"/>
      <c r="Z149" s="78"/>
      <c r="AD149" s="78"/>
    </row>
    <row r="150" spans="9:30" x14ac:dyDescent="0.25">
      <c r="I150" s="78"/>
      <c r="M150" s="91" t="s">
        <v>257</v>
      </c>
      <c r="N150" s="82">
        <v>66</v>
      </c>
      <c r="Q150" s="78">
        <v>42937</v>
      </c>
      <c r="R150" s="78"/>
      <c r="S150" s="78"/>
      <c r="U150" s="78"/>
      <c r="V150" s="78"/>
      <c r="W150" s="78"/>
      <c r="Y150" s="78"/>
      <c r="Z150" s="78"/>
      <c r="AD150" s="78"/>
    </row>
    <row r="151" spans="9:30" x14ac:dyDescent="0.25">
      <c r="I151" s="78"/>
      <c r="M151" s="91" t="s">
        <v>258</v>
      </c>
      <c r="N151" s="83">
        <v>0</v>
      </c>
      <c r="O151" s="82">
        <v>15.99</v>
      </c>
      <c r="P151" s="83">
        <v>15.99</v>
      </c>
      <c r="Q151" s="78">
        <v>42937</v>
      </c>
      <c r="R151" s="78"/>
      <c r="S151" s="78"/>
      <c r="U151" s="78"/>
      <c r="V151" s="78"/>
      <c r="W151" s="78"/>
      <c r="Y151" s="78"/>
      <c r="Z151" s="78"/>
      <c r="AD151" s="78"/>
    </row>
    <row r="152" spans="9:30" x14ac:dyDescent="0.25">
      <c r="I152" s="78"/>
      <c r="M152" s="91" t="s">
        <v>259</v>
      </c>
      <c r="N152" s="82">
        <v>26.99</v>
      </c>
      <c r="Q152" s="78">
        <v>42937</v>
      </c>
      <c r="R152" s="78"/>
      <c r="S152" s="78"/>
      <c r="U152" s="78"/>
      <c r="V152" s="78"/>
      <c r="W152" s="78"/>
      <c r="Y152" s="78"/>
      <c r="Z152" s="78"/>
      <c r="AD152" s="78"/>
    </row>
    <row r="153" spans="9:30" x14ac:dyDescent="0.25">
      <c r="I153" s="78"/>
      <c r="M153" s="91" t="s">
        <v>260</v>
      </c>
      <c r="N153" s="83">
        <v>0</v>
      </c>
      <c r="O153" s="83">
        <v>120</v>
      </c>
      <c r="P153" s="83">
        <v>120</v>
      </c>
      <c r="Q153" s="78">
        <v>42937</v>
      </c>
      <c r="R153" s="78"/>
      <c r="S153" s="78"/>
      <c r="U153" s="78"/>
      <c r="V153" s="78"/>
      <c r="W153" s="78"/>
      <c r="Y153" s="78"/>
      <c r="Z153" s="78"/>
      <c r="AD153" s="78"/>
    </row>
    <row r="154" spans="9:30" x14ac:dyDescent="0.25">
      <c r="I154" s="78"/>
      <c r="M154" s="91" t="s">
        <v>261</v>
      </c>
      <c r="N154" s="83">
        <v>0</v>
      </c>
      <c r="O154" s="83">
        <v>251.91</v>
      </c>
      <c r="P154" s="83">
        <v>251.91</v>
      </c>
      <c r="Q154" s="78">
        <v>42937</v>
      </c>
      <c r="R154" s="78"/>
      <c r="S154" s="78"/>
      <c r="U154" s="78"/>
      <c r="V154" s="78"/>
      <c r="W154" s="78"/>
      <c r="Y154" s="78"/>
      <c r="Z154" s="78"/>
      <c r="AD154" s="78"/>
    </row>
    <row r="155" spans="9:30" x14ac:dyDescent="0.25">
      <c r="I155" s="78"/>
      <c r="M155" s="91" t="s">
        <v>262</v>
      </c>
      <c r="N155" s="82">
        <v>672</v>
      </c>
      <c r="Q155" s="78">
        <v>42937</v>
      </c>
      <c r="R155" s="78"/>
      <c r="S155" s="78"/>
      <c r="U155" s="78"/>
      <c r="V155" s="78"/>
      <c r="W155" s="78"/>
      <c r="Y155" s="78"/>
      <c r="Z155" s="78"/>
      <c r="AD155" s="78"/>
    </row>
    <row r="156" spans="9:30" x14ac:dyDescent="0.25">
      <c r="I156" s="78"/>
      <c r="M156" s="91" t="s">
        <v>263</v>
      </c>
      <c r="N156" s="83">
        <v>443.17</v>
      </c>
      <c r="O156" s="83">
        <v>1594.71</v>
      </c>
      <c r="P156" s="83">
        <v>1151.54</v>
      </c>
      <c r="Q156" s="78">
        <v>42937</v>
      </c>
      <c r="R156" s="78"/>
      <c r="S156" s="78"/>
      <c r="U156" s="78"/>
      <c r="V156" s="78"/>
      <c r="W156" s="78"/>
      <c r="Y156" s="78"/>
      <c r="Z156" s="78"/>
      <c r="AD156" s="78"/>
    </row>
    <row r="157" spans="9:30" x14ac:dyDescent="0.25">
      <c r="I157" s="78"/>
      <c r="M157" s="91" t="s">
        <v>264</v>
      </c>
      <c r="N157" s="83">
        <v>1660.72</v>
      </c>
      <c r="O157" s="82">
        <v>2735.8</v>
      </c>
      <c r="P157" s="83">
        <v>1075.08</v>
      </c>
      <c r="Q157" s="78">
        <v>42937</v>
      </c>
      <c r="R157" s="78"/>
      <c r="S157" s="78"/>
      <c r="U157" s="78"/>
      <c r="V157" s="78"/>
      <c r="W157" s="78"/>
      <c r="Y157" s="78"/>
      <c r="Z157" s="78"/>
      <c r="AD157" s="78"/>
    </row>
    <row r="158" spans="9:30" x14ac:dyDescent="0.25">
      <c r="I158" s="78"/>
      <c r="M158" s="91" t="s">
        <v>265</v>
      </c>
      <c r="N158" s="82">
        <v>3979.6</v>
      </c>
      <c r="Q158" s="78">
        <v>42937</v>
      </c>
      <c r="R158" s="78"/>
      <c r="S158" s="78"/>
      <c r="U158" s="78"/>
      <c r="V158" s="78"/>
      <c r="W158" s="78"/>
      <c r="Y158" s="78"/>
      <c r="Z158" s="78"/>
      <c r="AD158" s="78"/>
    </row>
    <row r="159" spans="9:30" x14ac:dyDescent="0.25">
      <c r="I159" s="78"/>
      <c r="M159" s="91" t="s">
        <v>266</v>
      </c>
      <c r="N159" s="82">
        <v>1237.21</v>
      </c>
      <c r="Q159" s="78">
        <v>42937</v>
      </c>
      <c r="R159" s="78"/>
      <c r="S159" s="78"/>
      <c r="U159" s="78"/>
      <c r="V159" s="78"/>
      <c r="W159" s="78"/>
      <c r="Y159" s="78"/>
      <c r="Z159" s="78"/>
      <c r="AD159" s="78"/>
    </row>
    <row r="160" spans="9:30" x14ac:dyDescent="0.25">
      <c r="I160" s="78"/>
      <c r="M160" s="91" t="s">
        <v>267</v>
      </c>
      <c r="N160" s="82">
        <v>838.32</v>
      </c>
      <c r="Q160" s="78">
        <v>42937</v>
      </c>
      <c r="R160" s="78"/>
      <c r="S160" s="78"/>
      <c r="U160" s="78"/>
      <c r="V160" s="78"/>
      <c r="W160" s="78"/>
      <c r="Y160" s="78"/>
      <c r="Z160" s="78"/>
      <c r="AD160" s="78"/>
    </row>
    <row r="161" spans="9:30" x14ac:dyDescent="0.25">
      <c r="I161" s="78"/>
      <c r="M161" s="91" t="s">
        <v>268</v>
      </c>
      <c r="N161" s="82">
        <v>91.94</v>
      </c>
      <c r="Q161" s="78">
        <v>42937</v>
      </c>
      <c r="R161" s="78"/>
      <c r="S161" s="78"/>
      <c r="U161" s="78"/>
      <c r="V161" s="78"/>
      <c r="W161" s="78"/>
      <c r="Y161" s="78"/>
      <c r="Z161" s="78"/>
      <c r="AD161" s="78"/>
    </row>
    <row r="162" spans="9:30" x14ac:dyDescent="0.25">
      <c r="I162" s="78"/>
      <c r="M162" s="91" t="s">
        <v>269</v>
      </c>
      <c r="N162" s="82">
        <v>648.22</v>
      </c>
      <c r="Q162" s="78">
        <v>42937</v>
      </c>
      <c r="R162" s="78"/>
      <c r="S162" s="78"/>
      <c r="U162" s="78"/>
      <c r="V162" s="78"/>
      <c r="W162" s="78"/>
      <c r="Y162" s="78"/>
      <c r="Z162" s="78"/>
      <c r="AD162" s="78"/>
    </row>
    <row r="163" spans="9:30" x14ac:dyDescent="0.25">
      <c r="I163" s="78"/>
      <c r="M163" s="91" t="s">
        <v>270</v>
      </c>
      <c r="N163" s="82">
        <v>2.99</v>
      </c>
      <c r="Q163" s="78">
        <v>42937</v>
      </c>
      <c r="R163" s="78"/>
      <c r="S163" s="78"/>
      <c r="U163" s="78"/>
      <c r="V163" s="78"/>
      <c r="W163" s="78"/>
      <c r="Y163" s="78"/>
      <c r="Z163" s="78"/>
      <c r="AD163" s="78"/>
    </row>
    <row r="164" spans="9:30" x14ac:dyDescent="0.25">
      <c r="I164" s="78"/>
      <c r="M164" s="91" t="s">
        <v>271</v>
      </c>
      <c r="N164" s="82">
        <v>3675.97</v>
      </c>
      <c r="Q164" s="78">
        <v>42937</v>
      </c>
      <c r="R164" s="78"/>
      <c r="S164" s="78"/>
      <c r="U164" s="78"/>
      <c r="V164" s="78"/>
      <c r="W164" s="78"/>
      <c r="Y164" s="78"/>
      <c r="Z164" s="78"/>
      <c r="AD164" s="78"/>
    </row>
    <row r="165" spans="9:30" x14ac:dyDescent="0.25">
      <c r="I165" s="78"/>
      <c r="M165" s="91" t="s">
        <v>272</v>
      </c>
      <c r="N165" s="82">
        <v>6795.25</v>
      </c>
      <c r="Q165" s="78">
        <v>42937</v>
      </c>
      <c r="R165" s="78"/>
      <c r="S165" s="78"/>
      <c r="U165" s="78"/>
      <c r="V165" s="78"/>
      <c r="W165" s="78"/>
      <c r="Y165" s="78"/>
      <c r="Z165" s="78"/>
      <c r="AD165" s="78"/>
    </row>
    <row r="166" spans="9:30" x14ac:dyDescent="0.25">
      <c r="I166" s="78"/>
      <c r="M166" s="91" t="s">
        <v>297</v>
      </c>
      <c r="N166" s="83">
        <v>16574.71</v>
      </c>
      <c r="Q166" s="78">
        <v>42992</v>
      </c>
      <c r="R166" s="78"/>
      <c r="S166" s="78"/>
      <c r="U166" s="78"/>
      <c r="V166" s="78"/>
      <c r="W166" s="78"/>
      <c r="Y166" s="78"/>
      <c r="Z166" s="78"/>
      <c r="AD166" s="78"/>
    </row>
    <row r="167" spans="9:30" x14ac:dyDescent="0.25">
      <c r="I167" s="78"/>
      <c r="M167" s="91" t="s">
        <v>273</v>
      </c>
      <c r="N167" s="82">
        <v>5303.37</v>
      </c>
      <c r="Q167" s="78">
        <v>42937</v>
      </c>
      <c r="R167" s="78"/>
      <c r="S167" s="78"/>
      <c r="U167" s="78"/>
      <c r="V167" s="78"/>
      <c r="W167" s="78"/>
      <c r="Y167" s="78"/>
      <c r="Z167" s="78"/>
      <c r="AD167" s="78"/>
    </row>
    <row r="168" spans="9:30" x14ac:dyDescent="0.25">
      <c r="I168" s="78"/>
      <c r="M168" s="91" t="s">
        <v>274</v>
      </c>
      <c r="N168" s="82">
        <v>2506.2800000000002</v>
      </c>
      <c r="Q168" s="78">
        <v>42937</v>
      </c>
      <c r="R168" s="78"/>
      <c r="S168" s="78"/>
      <c r="U168" s="78"/>
      <c r="V168" s="78"/>
      <c r="W168" s="78"/>
      <c r="Y168" s="78"/>
      <c r="Z168" s="78"/>
      <c r="AD168" s="78"/>
    </row>
    <row r="169" spans="9:30" x14ac:dyDescent="0.25">
      <c r="I169" s="78"/>
      <c r="M169" s="91" t="s">
        <v>275</v>
      </c>
      <c r="N169" s="82">
        <v>1094.71</v>
      </c>
      <c r="Q169" s="78">
        <v>42937</v>
      </c>
      <c r="R169" s="78"/>
      <c r="S169" s="78"/>
      <c r="U169" s="78"/>
      <c r="V169" s="78"/>
      <c r="W169" s="78"/>
      <c r="Y169" s="78"/>
      <c r="Z169" s="78"/>
      <c r="AD169" s="78"/>
    </row>
    <row r="170" spans="9:30" x14ac:dyDescent="0.25">
      <c r="I170" s="78"/>
      <c r="M170" s="91" t="s">
        <v>276</v>
      </c>
      <c r="N170" s="82">
        <v>2454.3200000000002</v>
      </c>
      <c r="Q170" s="78">
        <v>42937</v>
      </c>
      <c r="R170" s="78"/>
      <c r="S170" s="78"/>
      <c r="U170" s="78"/>
      <c r="V170" s="78"/>
      <c r="W170" s="78"/>
      <c r="Y170" s="78"/>
      <c r="Z170" s="78"/>
      <c r="AD170" s="78"/>
    </row>
    <row r="171" spans="9:30" x14ac:dyDescent="0.25">
      <c r="I171" s="78"/>
      <c r="M171" s="91" t="s">
        <v>277</v>
      </c>
      <c r="N171" s="82">
        <v>1314.12</v>
      </c>
      <c r="Q171" s="78">
        <v>42937</v>
      </c>
      <c r="R171" s="78"/>
      <c r="S171" s="78"/>
      <c r="U171" s="78"/>
      <c r="V171" s="78"/>
      <c r="W171" s="78"/>
      <c r="Y171" s="78"/>
      <c r="Z171" s="78"/>
      <c r="AD171" s="78"/>
    </row>
    <row r="172" spans="9:30" x14ac:dyDescent="0.25">
      <c r="I172" s="78"/>
      <c r="M172" s="91" t="s">
        <v>278</v>
      </c>
      <c r="N172" s="82">
        <v>5738.45</v>
      </c>
      <c r="Q172" s="78">
        <v>42937</v>
      </c>
      <c r="R172" s="78"/>
      <c r="S172" s="78"/>
      <c r="U172" s="78"/>
      <c r="V172" s="78"/>
      <c r="W172" s="78"/>
      <c r="Y172" s="78"/>
      <c r="Z172" s="78"/>
      <c r="AD172" s="78"/>
    </row>
    <row r="173" spans="9:30" x14ac:dyDescent="0.25">
      <c r="I173" s="78"/>
      <c r="M173" s="91" t="s">
        <v>279</v>
      </c>
      <c r="N173" s="82">
        <v>5316.06</v>
      </c>
      <c r="Q173" s="78">
        <v>42937</v>
      </c>
      <c r="R173" s="78"/>
      <c r="S173" s="78"/>
      <c r="U173" s="78"/>
      <c r="V173" s="78"/>
      <c r="W173" s="78"/>
      <c r="Y173" s="78"/>
      <c r="Z173" s="78"/>
      <c r="AD173" s="78"/>
    </row>
    <row r="174" spans="9:30" x14ac:dyDescent="0.25">
      <c r="I174" s="78"/>
      <c r="M174" s="91" t="s">
        <v>280</v>
      </c>
      <c r="N174" s="82">
        <v>2761.45</v>
      </c>
      <c r="Q174" s="78">
        <v>42937</v>
      </c>
      <c r="R174" s="78"/>
      <c r="S174" s="78"/>
      <c r="U174" s="78"/>
      <c r="V174" s="78"/>
      <c r="W174" s="78"/>
      <c r="Y174" s="78"/>
      <c r="Z174" s="78"/>
      <c r="AD174" s="78"/>
    </row>
    <row r="175" spans="9:30" x14ac:dyDescent="0.25">
      <c r="I175" s="78"/>
      <c r="M175" s="91" t="s">
        <v>281</v>
      </c>
      <c r="N175" s="82">
        <v>478.93</v>
      </c>
      <c r="Q175" s="78">
        <v>42937</v>
      </c>
      <c r="R175" s="78"/>
      <c r="S175" s="78"/>
      <c r="U175" s="78"/>
      <c r="V175" s="78"/>
      <c r="W175" s="78"/>
      <c r="Y175" s="78"/>
      <c r="Z175" s="78"/>
      <c r="AD175" s="78"/>
    </row>
    <row r="176" spans="9:30" x14ac:dyDescent="0.25">
      <c r="I176" s="78"/>
      <c r="M176" s="114" t="s">
        <v>282</v>
      </c>
      <c r="N176" s="105">
        <v>4500</v>
      </c>
      <c r="O176" s="105"/>
      <c r="P176" s="105"/>
      <c r="Q176" s="106">
        <v>42937</v>
      </c>
      <c r="R176" s="78"/>
      <c r="S176" s="78"/>
      <c r="U176" s="78"/>
      <c r="V176" s="78"/>
      <c r="W176" s="78"/>
      <c r="Y176" s="78"/>
      <c r="Z176" s="78"/>
      <c r="AD176" s="78"/>
    </row>
    <row r="177" spans="9:30" ht="15.95" customHeight="1" x14ac:dyDescent="0.25">
      <c r="I177" s="78"/>
      <c r="M177" s="91" t="s">
        <v>285</v>
      </c>
      <c r="N177" s="83">
        <v>675</v>
      </c>
      <c r="Q177" s="78">
        <v>42886</v>
      </c>
      <c r="R177" s="78"/>
      <c r="S177" s="78"/>
      <c r="U177" s="78"/>
      <c r="V177" s="78"/>
      <c r="W177" s="78"/>
      <c r="Y177" s="78"/>
      <c r="Z177" s="78"/>
      <c r="AD177" s="78"/>
    </row>
    <row r="178" spans="9:30" ht="15" customHeight="1" x14ac:dyDescent="0.25">
      <c r="I178" s="78"/>
      <c r="M178" s="91" t="s">
        <v>286</v>
      </c>
      <c r="N178" s="83">
        <v>310</v>
      </c>
      <c r="Q178" s="78">
        <v>42916</v>
      </c>
      <c r="R178" s="78"/>
      <c r="S178" s="78"/>
      <c r="U178" s="78"/>
      <c r="V178" s="78"/>
      <c r="W178" s="78"/>
      <c r="Y178" s="78"/>
      <c r="Z178" s="78"/>
      <c r="AD178" s="78"/>
    </row>
    <row r="179" spans="9:30" x14ac:dyDescent="0.25">
      <c r="I179" s="78"/>
      <c r="M179" s="91" t="s">
        <v>287</v>
      </c>
      <c r="N179" s="82">
        <v>66.98</v>
      </c>
      <c r="Q179" s="78">
        <v>42992</v>
      </c>
      <c r="R179" s="78"/>
      <c r="S179" s="78"/>
      <c r="U179" s="78"/>
      <c r="V179" s="78"/>
      <c r="W179" s="78"/>
      <c r="Y179" s="78"/>
      <c r="Z179" s="78"/>
      <c r="AD179" s="78"/>
    </row>
    <row r="180" spans="9:30" x14ac:dyDescent="0.25">
      <c r="I180" s="78"/>
      <c r="M180" s="91" t="s">
        <v>288</v>
      </c>
      <c r="N180" s="82">
        <v>179.9</v>
      </c>
      <c r="Q180" s="78">
        <v>42992</v>
      </c>
      <c r="R180" s="78"/>
      <c r="S180" s="78"/>
      <c r="U180" s="78"/>
      <c r="V180" s="78"/>
      <c r="W180" s="78"/>
      <c r="Y180" s="78"/>
      <c r="Z180" s="78"/>
      <c r="AD180" s="78"/>
    </row>
    <row r="181" spans="9:30" x14ac:dyDescent="0.25">
      <c r="I181" s="78"/>
      <c r="M181" s="91" t="s">
        <v>289</v>
      </c>
      <c r="N181" s="82">
        <v>2208.81</v>
      </c>
      <c r="Q181" s="78">
        <v>42992</v>
      </c>
      <c r="R181" s="78"/>
      <c r="S181" s="78"/>
      <c r="U181" s="78"/>
      <c r="V181" s="78"/>
      <c r="W181" s="78"/>
      <c r="Y181" s="78"/>
      <c r="Z181" s="78"/>
      <c r="AD181" s="78"/>
    </row>
    <row r="182" spans="9:30" x14ac:dyDescent="0.25">
      <c r="I182" s="78"/>
      <c r="M182" s="91" t="s">
        <v>290</v>
      </c>
      <c r="N182" s="82">
        <v>5348.42</v>
      </c>
      <c r="Q182" s="78">
        <v>42992</v>
      </c>
      <c r="R182" s="78"/>
      <c r="S182" s="78"/>
      <c r="U182" s="78"/>
      <c r="V182" s="78"/>
      <c r="W182" s="78"/>
      <c r="Y182" s="78"/>
      <c r="Z182" s="78"/>
      <c r="AD182" s="78"/>
    </row>
    <row r="183" spans="9:30" x14ac:dyDescent="0.25">
      <c r="I183" s="78"/>
      <c r="M183" s="91" t="s">
        <v>291</v>
      </c>
      <c r="N183" s="82">
        <v>0</v>
      </c>
      <c r="Q183" s="81"/>
      <c r="R183" s="78"/>
      <c r="S183" s="78"/>
      <c r="U183" s="78"/>
      <c r="V183" s="78"/>
      <c r="W183" s="78"/>
      <c r="Y183" s="78"/>
      <c r="Z183" s="78"/>
      <c r="AD183" s="78"/>
    </row>
    <row r="184" spans="9:30" x14ac:dyDescent="0.25">
      <c r="I184" s="78"/>
      <c r="M184" s="91" t="s">
        <v>292</v>
      </c>
      <c r="N184" s="82">
        <v>831.57</v>
      </c>
      <c r="Q184" s="78">
        <v>42992</v>
      </c>
      <c r="R184" s="78"/>
      <c r="S184" s="78"/>
      <c r="U184" s="78"/>
      <c r="V184" s="78"/>
      <c r="W184" s="78"/>
      <c r="Y184" s="78"/>
      <c r="Z184" s="78"/>
      <c r="AD184" s="78"/>
    </row>
    <row r="185" spans="9:30" x14ac:dyDescent="0.25">
      <c r="I185" s="78"/>
      <c r="M185" s="91" t="s">
        <v>293</v>
      </c>
      <c r="N185" s="82">
        <v>2757.39</v>
      </c>
      <c r="Q185" s="78">
        <v>42992</v>
      </c>
      <c r="R185" s="78"/>
      <c r="S185" s="78"/>
      <c r="U185" s="78"/>
      <c r="V185" s="78"/>
      <c r="W185" s="78"/>
      <c r="Y185" s="78"/>
      <c r="Z185" s="78"/>
      <c r="AD185" s="78"/>
    </row>
    <row r="186" spans="9:30" x14ac:dyDescent="0.25">
      <c r="I186" s="78"/>
      <c r="M186" s="91" t="s">
        <v>294</v>
      </c>
      <c r="N186" s="82">
        <v>2385.92</v>
      </c>
      <c r="Q186" s="78">
        <v>42992</v>
      </c>
      <c r="R186" s="78"/>
      <c r="S186" s="78"/>
      <c r="U186" s="78"/>
      <c r="V186" s="78"/>
      <c r="W186" s="78"/>
      <c r="Y186" s="78"/>
      <c r="Z186" s="78"/>
      <c r="AD186" s="78"/>
    </row>
    <row r="187" spans="9:30" x14ac:dyDescent="0.25">
      <c r="I187" s="78"/>
      <c r="M187" s="91" t="s">
        <v>295</v>
      </c>
      <c r="N187" s="83">
        <v>321.01</v>
      </c>
      <c r="O187" s="82">
        <v>325</v>
      </c>
      <c r="P187" s="83">
        <v>3.99</v>
      </c>
      <c r="Q187" s="78">
        <v>42992</v>
      </c>
      <c r="R187" s="78"/>
      <c r="S187" s="78"/>
      <c r="U187" s="78"/>
      <c r="V187" s="78"/>
      <c r="W187" s="78"/>
      <c r="Y187" s="78"/>
      <c r="Z187" s="78"/>
      <c r="AD187" s="78"/>
    </row>
    <row r="188" spans="9:30" x14ac:dyDescent="0.25">
      <c r="I188" s="78"/>
      <c r="M188" s="91" t="s">
        <v>296</v>
      </c>
      <c r="N188" s="82">
        <v>781.16</v>
      </c>
      <c r="Q188" s="78">
        <v>42992</v>
      </c>
      <c r="R188" s="78"/>
      <c r="S188" s="78"/>
      <c r="U188" s="78"/>
      <c r="V188" s="78"/>
      <c r="W188" s="78"/>
      <c r="Y188" s="78"/>
      <c r="Z188" s="78"/>
      <c r="AD188" s="78"/>
    </row>
    <row r="189" spans="9:30" x14ac:dyDescent="0.25">
      <c r="I189" s="78"/>
      <c r="M189" s="91" t="s">
        <v>298</v>
      </c>
      <c r="N189" s="82">
        <v>55.98</v>
      </c>
      <c r="Q189" s="78">
        <v>42992</v>
      </c>
      <c r="R189" s="78"/>
      <c r="S189" s="78"/>
      <c r="U189" s="78"/>
      <c r="V189" s="78"/>
      <c r="W189" s="78"/>
      <c r="Y189" s="78"/>
      <c r="Z189" s="78"/>
      <c r="AD189" s="78"/>
    </row>
    <row r="190" spans="9:30" x14ac:dyDescent="0.25">
      <c r="I190" s="78"/>
      <c r="M190" s="91" t="s">
        <v>299</v>
      </c>
      <c r="N190" s="83">
        <v>3945.22</v>
      </c>
      <c r="O190" s="82">
        <v>3952.22</v>
      </c>
      <c r="P190" s="83">
        <v>7</v>
      </c>
      <c r="Q190" s="78">
        <v>42992</v>
      </c>
      <c r="R190" s="78"/>
      <c r="S190" s="78"/>
      <c r="U190" s="78"/>
      <c r="V190" s="78"/>
      <c r="W190" s="78"/>
      <c r="Y190" s="78"/>
      <c r="Z190" s="78"/>
      <c r="AD190" s="78"/>
    </row>
    <row r="191" spans="9:30" x14ac:dyDescent="0.25">
      <c r="I191" s="78"/>
      <c r="M191" s="91" t="s">
        <v>300</v>
      </c>
      <c r="N191" s="83">
        <v>0</v>
      </c>
      <c r="O191" s="82">
        <v>17.98</v>
      </c>
      <c r="P191" s="83">
        <v>17.98</v>
      </c>
      <c r="Q191" s="81"/>
      <c r="R191" s="78"/>
      <c r="S191" s="78"/>
      <c r="U191" s="78"/>
      <c r="V191" s="78"/>
      <c r="W191" s="78"/>
      <c r="Y191" s="78"/>
      <c r="Z191" s="78"/>
      <c r="AD191" s="78"/>
    </row>
    <row r="192" spans="9:30" x14ac:dyDescent="0.25">
      <c r="I192" s="78"/>
      <c r="M192" s="76" t="s">
        <v>303</v>
      </c>
      <c r="N192" s="82">
        <v>119.98</v>
      </c>
      <c r="Q192" s="78">
        <v>42992</v>
      </c>
      <c r="R192" s="78"/>
      <c r="S192" s="78"/>
      <c r="U192" s="78"/>
      <c r="V192" s="78"/>
      <c r="W192" s="78"/>
      <c r="Y192" s="78"/>
      <c r="Z192" s="78"/>
      <c r="AD192" s="78"/>
    </row>
    <row r="193" spans="9:30" x14ac:dyDescent="0.25">
      <c r="I193" s="78"/>
      <c r="M193" s="76" t="s">
        <v>304</v>
      </c>
      <c r="N193" s="82">
        <v>920</v>
      </c>
      <c r="Q193" s="78">
        <v>42992</v>
      </c>
      <c r="R193" s="78"/>
      <c r="S193" s="78"/>
      <c r="U193" s="78"/>
      <c r="V193" s="78"/>
      <c r="W193" s="78"/>
      <c r="Y193" s="78"/>
      <c r="Z193" s="78"/>
      <c r="AD193" s="78"/>
    </row>
    <row r="194" spans="9:30" x14ac:dyDescent="0.25">
      <c r="I194" s="78"/>
      <c r="M194" s="76" t="s">
        <v>305</v>
      </c>
      <c r="N194" s="82">
        <v>365.74</v>
      </c>
      <c r="Q194" s="78">
        <v>42992</v>
      </c>
      <c r="R194" s="78"/>
      <c r="S194" s="78"/>
      <c r="U194" s="78"/>
      <c r="V194" s="78"/>
      <c r="W194" s="78"/>
      <c r="Y194" s="78"/>
      <c r="Z194" s="78"/>
      <c r="AD194" s="78"/>
    </row>
    <row r="195" spans="9:30" x14ac:dyDescent="0.25">
      <c r="I195" s="78"/>
      <c r="M195" s="76" t="s">
        <v>306</v>
      </c>
      <c r="N195" s="82">
        <v>6643.97</v>
      </c>
      <c r="Q195" s="78">
        <v>42992</v>
      </c>
      <c r="R195" s="78"/>
      <c r="S195" s="78"/>
      <c r="U195" s="78"/>
      <c r="V195" s="78"/>
      <c r="W195" s="78"/>
      <c r="Y195" s="78"/>
      <c r="Z195" s="78"/>
      <c r="AD195" s="78"/>
    </row>
    <row r="196" spans="9:30" x14ac:dyDescent="0.25">
      <c r="I196" s="78"/>
      <c r="M196" s="76" t="s">
        <v>307</v>
      </c>
      <c r="N196" s="82">
        <v>5225.47</v>
      </c>
      <c r="Q196" s="78">
        <v>42992</v>
      </c>
      <c r="R196" s="78"/>
      <c r="S196" s="78"/>
      <c r="U196" s="78"/>
      <c r="V196" s="78"/>
      <c r="W196" s="78"/>
      <c r="Y196" s="78"/>
      <c r="Z196" s="78"/>
      <c r="AD196" s="78"/>
    </row>
    <row r="197" spans="9:30" x14ac:dyDescent="0.25">
      <c r="I197" s="78"/>
      <c r="M197" s="76" t="s">
        <v>308</v>
      </c>
      <c r="N197" s="82">
        <v>13966.98</v>
      </c>
      <c r="Q197" s="78">
        <v>42992</v>
      </c>
      <c r="R197" s="78"/>
      <c r="S197" s="78"/>
      <c r="U197" s="78"/>
      <c r="V197" s="78"/>
      <c r="W197" s="78"/>
      <c r="Y197" s="78"/>
      <c r="Z197" s="78"/>
      <c r="AD197" s="78"/>
    </row>
    <row r="198" spans="9:30" x14ac:dyDescent="0.25">
      <c r="I198" s="78"/>
      <c r="M198" s="76" t="s">
        <v>309</v>
      </c>
      <c r="N198" s="82">
        <v>1736.79</v>
      </c>
      <c r="Q198" s="78">
        <v>42992</v>
      </c>
      <c r="R198" s="78"/>
      <c r="S198" s="78"/>
      <c r="U198" s="78"/>
      <c r="V198" s="78"/>
      <c r="W198" s="78"/>
      <c r="Y198" s="78"/>
      <c r="Z198" s="78"/>
      <c r="AD198" s="78"/>
    </row>
    <row r="199" spans="9:30" x14ac:dyDescent="0.25">
      <c r="I199" s="78"/>
      <c r="M199" s="76" t="s">
        <v>310</v>
      </c>
      <c r="N199" s="82">
        <v>2397</v>
      </c>
      <c r="Q199" s="78">
        <v>42992</v>
      </c>
      <c r="R199" s="78"/>
      <c r="S199" s="78"/>
      <c r="U199" s="78"/>
      <c r="V199" s="78"/>
      <c r="W199" s="78"/>
      <c r="Y199" s="78"/>
      <c r="Z199" s="78"/>
      <c r="AD199" s="78"/>
    </row>
    <row r="200" spans="9:30" x14ac:dyDescent="0.25">
      <c r="I200" s="78"/>
      <c r="M200" s="76" t="s">
        <v>311</v>
      </c>
      <c r="N200" s="82">
        <v>377.88</v>
      </c>
      <c r="Q200" s="78">
        <v>42992</v>
      </c>
      <c r="R200" s="78"/>
      <c r="S200" s="78"/>
      <c r="U200" s="78"/>
      <c r="V200" s="78"/>
      <c r="W200" s="78"/>
      <c r="Y200" s="78"/>
      <c r="Z200" s="78"/>
      <c r="AD200" s="78"/>
    </row>
    <row r="201" spans="9:30" x14ac:dyDescent="0.25">
      <c r="I201" s="78"/>
      <c r="M201" s="76" t="s">
        <v>312</v>
      </c>
      <c r="N201" s="82">
        <v>636.12</v>
      </c>
      <c r="Q201" s="78">
        <v>42992</v>
      </c>
      <c r="R201" s="78"/>
      <c r="S201" s="78"/>
      <c r="U201" s="78"/>
      <c r="V201" s="78"/>
      <c r="W201" s="78"/>
      <c r="Y201" s="78"/>
      <c r="Z201" s="78"/>
      <c r="AD201" s="78"/>
    </row>
    <row r="202" spans="9:30" x14ac:dyDescent="0.25">
      <c r="I202" s="78"/>
      <c r="M202" s="76" t="s">
        <v>313</v>
      </c>
      <c r="N202" s="82">
        <v>5597.51</v>
      </c>
      <c r="Q202" s="78">
        <v>43006</v>
      </c>
      <c r="R202" s="78"/>
      <c r="S202" s="78"/>
      <c r="U202" s="78"/>
      <c r="V202" s="78"/>
      <c r="W202" s="78"/>
      <c r="Y202" s="78"/>
      <c r="Z202" s="78"/>
      <c r="AD202" s="78"/>
    </row>
    <row r="203" spans="9:30" x14ac:dyDescent="0.25">
      <c r="I203" s="78"/>
      <c r="M203" s="76" t="s">
        <v>314</v>
      </c>
      <c r="N203" s="82">
        <v>7760</v>
      </c>
      <c r="Q203" s="78">
        <v>42992</v>
      </c>
      <c r="R203" s="78"/>
      <c r="S203" s="78"/>
      <c r="U203" s="78"/>
      <c r="V203" s="78"/>
      <c r="W203" s="78"/>
      <c r="Y203" s="78"/>
      <c r="Z203" s="78"/>
      <c r="AD203" s="78"/>
    </row>
    <row r="204" spans="9:30" x14ac:dyDescent="0.25">
      <c r="I204" s="78"/>
      <c r="M204" s="76" t="s">
        <v>315</v>
      </c>
      <c r="N204" s="82">
        <v>2890.79</v>
      </c>
      <c r="Q204" s="78">
        <v>42992</v>
      </c>
      <c r="R204" s="78"/>
      <c r="S204" s="78"/>
      <c r="U204" s="78"/>
      <c r="V204" s="78"/>
      <c r="W204" s="78"/>
      <c r="Y204" s="78"/>
      <c r="Z204" s="78"/>
      <c r="AD204" s="78"/>
    </row>
    <row r="205" spans="9:30" x14ac:dyDescent="0.25">
      <c r="I205" s="78"/>
      <c r="M205" s="76" t="s">
        <v>316</v>
      </c>
      <c r="N205" s="82">
        <v>123.97</v>
      </c>
      <c r="Q205" s="78">
        <v>42992</v>
      </c>
      <c r="R205" s="78"/>
      <c r="S205" s="78"/>
      <c r="U205" s="78"/>
      <c r="V205" s="78"/>
      <c r="W205" s="78"/>
      <c r="Y205" s="78"/>
      <c r="Z205" s="78"/>
      <c r="AD205" s="78"/>
    </row>
    <row r="206" spans="9:30" x14ac:dyDescent="0.25">
      <c r="I206" s="78"/>
      <c r="M206" s="76" t="s">
        <v>317</v>
      </c>
      <c r="N206" s="82">
        <v>924.64</v>
      </c>
      <c r="Q206" s="78">
        <v>43006</v>
      </c>
      <c r="R206" s="78"/>
      <c r="S206" s="78"/>
      <c r="U206" s="78"/>
      <c r="V206" s="78"/>
      <c r="W206" s="78"/>
      <c r="Y206" s="78"/>
      <c r="Z206" s="78"/>
      <c r="AD206" s="78"/>
    </row>
    <row r="207" spans="9:30" x14ac:dyDescent="0.25">
      <c r="I207" s="78"/>
      <c r="M207" s="76" t="s">
        <v>318</v>
      </c>
      <c r="N207" s="82">
        <v>2548.69</v>
      </c>
      <c r="Q207" s="78">
        <v>42992</v>
      </c>
      <c r="R207" s="78"/>
      <c r="S207" s="78"/>
      <c r="U207" s="78"/>
      <c r="V207" s="78"/>
      <c r="W207" s="78"/>
      <c r="Y207" s="78"/>
      <c r="Z207" s="78"/>
      <c r="AD207" s="78"/>
    </row>
    <row r="208" spans="9:30" x14ac:dyDescent="0.25">
      <c r="I208" s="78"/>
      <c r="M208" s="76" t="s">
        <v>319</v>
      </c>
      <c r="N208" s="82">
        <v>134.94999999999999</v>
      </c>
      <c r="Q208" s="78">
        <v>42992</v>
      </c>
      <c r="R208" s="78"/>
      <c r="S208" s="78"/>
      <c r="U208" s="78"/>
      <c r="V208" s="78"/>
      <c r="W208" s="78"/>
      <c r="Y208" s="78"/>
      <c r="Z208" s="78"/>
      <c r="AD208" s="78"/>
    </row>
    <row r="209" spans="9:30" x14ac:dyDescent="0.25">
      <c r="I209" s="78"/>
      <c r="M209" s="76" t="s">
        <v>320</v>
      </c>
      <c r="N209" s="82">
        <v>13843.49</v>
      </c>
      <c r="Q209" s="78">
        <v>42992</v>
      </c>
      <c r="R209" s="78"/>
      <c r="S209" s="78"/>
      <c r="U209" s="78"/>
      <c r="V209" s="78"/>
      <c r="W209" s="78"/>
      <c r="Y209" s="78"/>
      <c r="Z209" s="78"/>
      <c r="AD209" s="78"/>
    </row>
    <row r="210" spans="9:30" x14ac:dyDescent="0.25">
      <c r="I210" s="78"/>
      <c r="M210" s="76" t="s">
        <v>321</v>
      </c>
      <c r="N210" s="82">
        <v>1409.88</v>
      </c>
      <c r="Q210" s="78">
        <v>42992</v>
      </c>
      <c r="R210" s="78"/>
      <c r="S210" s="78"/>
      <c r="U210" s="78"/>
      <c r="V210" s="78"/>
      <c r="W210" s="78"/>
      <c r="Y210" s="78"/>
      <c r="Z210" s="78"/>
      <c r="AD210" s="78"/>
    </row>
    <row r="211" spans="9:30" x14ac:dyDescent="0.25">
      <c r="I211" s="78"/>
      <c r="M211" s="76" t="s">
        <v>322</v>
      </c>
      <c r="N211" s="82">
        <v>2137.89</v>
      </c>
      <c r="Q211" s="78">
        <v>42992</v>
      </c>
      <c r="R211" s="78"/>
      <c r="S211" s="78"/>
      <c r="U211" s="78"/>
      <c r="V211" s="78"/>
      <c r="W211" s="78"/>
      <c r="Y211" s="78"/>
      <c r="Z211" s="78"/>
      <c r="AD211" s="78"/>
    </row>
    <row r="212" spans="9:30" x14ac:dyDescent="0.25">
      <c r="I212" s="78"/>
      <c r="M212" s="76" t="s">
        <v>323</v>
      </c>
      <c r="N212" s="82">
        <v>2228.37</v>
      </c>
      <c r="Q212" s="78">
        <v>42992</v>
      </c>
      <c r="R212" s="78"/>
      <c r="S212" s="78"/>
      <c r="U212" s="78"/>
      <c r="V212" s="78"/>
      <c r="W212" s="78"/>
      <c r="Y212" s="78"/>
      <c r="Z212" s="78"/>
      <c r="AD212" s="78"/>
    </row>
    <row r="213" spans="9:30" x14ac:dyDescent="0.25">
      <c r="I213" s="78"/>
      <c r="M213" s="76" t="s">
        <v>324</v>
      </c>
      <c r="N213" s="82">
        <v>194.97</v>
      </c>
      <c r="Q213" s="78">
        <v>42992</v>
      </c>
      <c r="R213" s="78"/>
      <c r="S213" s="78"/>
      <c r="U213" s="78"/>
      <c r="V213" s="78"/>
      <c r="W213" s="78"/>
      <c r="Y213" s="78"/>
      <c r="Z213" s="78"/>
      <c r="AD213" s="78"/>
    </row>
    <row r="214" spans="9:30" x14ac:dyDescent="0.25">
      <c r="I214" s="78"/>
      <c r="M214" s="76" t="s">
        <v>301</v>
      </c>
      <c r="N214" s="82">
        <v>25.95</v>
      </c>
      <c r="Q214" s="78">
        <v>42992</v>
      </c>
      <c r="R214" s="78"/>
      <c r="S214" s="78"/>
      <c r="U214" s="78"/>
      <c r="V214" s="78"/>
      <c r="W214" s="78"/>
      <c r="Y214" s="78"/>
      <c r="Z214" s="78"/>
      <c r="AD214" s="78"/>
    </row>
    <row r="215" spans="9:30" x14ac:dyDescent="0.25">
      <c r="I215" s="78"/>
      <c r="M215" s="76" t="s">
        <v>325</v>
      </c>
      <c r="N215" s="99">
        <v>833.85</v>
      </c>
      <c r="Q215" s="78">
        <v>43006</v>
      </c>
      <c r="R215" s="78"/>
      <c r="S215" s="78"/>
      <c r="U215" s="78"/>
      <c r="V215" s="78"/>
      <c r="W215" s="78"/>
      <c r="Y215" s="78"/>
      <c r="Z215" s="78"/>
      <c r="AD215" s="78"/>
    </row>
    <row r="216" spans="9:30" x14ac:dyDescent="0.25">
      <c r="I216" s="78"/>
      <c r="M216" s="76" t="s">
        <v>326</v>
      </c>
      <c r="N216" s="99">
        <v>3306.28</v>
      </c>
      <c r="Q216" s="78">
        <v>43006</v>
      </c>
      <c r="R216" s="78"/>
      <c r="S216" s="78"/>
      <c r="U216" s="78"/>
      <c r="V216" s="78"/>
      <c r="W216" s="78"/>
      <c r="Y216" s="78"/>
      <c r="Z216" s="78"/>
      <c r="AD216" s="78"/>
    </row>
    <row r="217" spans="9:30" x14ac:dyDescent="0.25">
      <c r="I217" s="78"/>
      <c r="M217" s="76" t="s">
        <v>327</v>
      </c>
      <c r="N217" s="99">
        <v>1639.17</v>
      </c>
      <c r="Q217" s="78">
        <v>43006</v>
      </c>
      <c r="R217" s="78"/>
      <c r="S217" s="78"/>
      <c r="U217" s="78"/>
      <c r="V217" s="78"/>
      <c r="W217" s="78"/>
      <c r="Y217" s="78"/>
      <c r="Z217" s="78"/>
      <c r="AD217" s="78"/>
    </row>
    <row r="218" spans="9:30" x14ac:dyDescent="0.25">
      <c r="I218" s="78"/>
      <c r="M218" s="76" t="s">
        <v>328</v>
      </c>
      <c r="N218" s="99">
        <v>949.9</v>
      </c>
      <c r="Q218" s="78">
        <v>43006</v>
      </c>
      <c r="R218" s="78"/>
      <c r="S218" s="78"/>
      <c r="U218" s="78"/>
      <c r="V218" s="78"/>
      <c r="W218" s="78"/>
      <c r="Y218" s="78"/>
      <c r="Z218" s="78"/>
      <c r="AD218" s="78"/>
    </row>
    <row r="219" spans="9:30" x14ac:dyDescent="0.25">
      <c r="I219" s="78"/>
      <c r="M219" s="76" t="s">
        <v>329</v>
      </c>
      <c r="N219" s="99">
        <v>995.7</v>
      </c>
      <c r="Q219" s="78">
        <v>43006</v>
      </c>
      <c r="R219" s="78"/>
      <c r="S219" s="78"/>
      <c r="U219" s="78"/>
      <c r="V219" s="78"/>
      <c r="W219" s="78"/>
      <c r="Y219" s="78"/>
      <c r="Z219" s="78"/>
      <c r="AD219" s="78"/>
    </row>
    <row r="220" spans="9:30" x14ac:dyDescent="0.25">
      <c r="I220" s="78"/>
      <c r="M220" s="76" t="s">
        <v>330</v>
      </c>
      <c r="N220" s="99">
        <v>1232.26</v>
      </c>
      <c r="Q220" s="78">
        <v>43006</v>
      </c>
      <c r="R220" s="78"/>
      <c r="S220" s="78"/>
      <c r="U220" s="78"/>
      <c r="V220" s="78"/>
      <c r="W220" s="78"/>
      <c r="Y220" s="78"/>
      <c r="Z220" s="78"/>
      <c r="AD220" s="78"/>
    </row>
    <row r="221" spans="9:30" x14ac:dyDescent="0.25">
      <c r="I221" s="78"/>
      <c r="M221" s="76" t="s">
        <v>331</v>
      </c>
      <c r="N221" s="99">
        <v>1609.58</v>
      </c>
      <c r="Q221" s="78">
        <v>43006</v>
      </c>
      <c r="R221" s="78"/>
      <c r="S221" s="78"/>
      <c r="U221" s="78"/>
      <c r="V221" s="78"/>
      <c r="W221" s="78"/>
      <c r="Y221" s="78"/>
      <c r="Z221" s="78"/>
      <c r="AD221" s="78"/>
    </row>
    <row r="222" spans="9:30" x14ac:dyDescent="0.25">
      <c r="I222" s="78"/>
      <c r="M222" s="76" t="s">
        <v>332</v>
      </c>
      <c r="N222" s="99">
        <v>2043.98</v>
      </c>
      <c r="Q222" s="78">
        <v>43006</v>
      </c>
      <c r="R222" s="78"/>
      <c r="S222" s="78"/>
      <c r="U222" s="78"/>
      <c r="V222" s="78"/>
      <c r="W222" s="78"/>
      <c r="Y222" s="78"/>
      <c r="Z222" s="78"/>
      <c r="AD222" s="78"/>
    </row>
    <row r="223" spans="9:30" x14ac:dyDescent="0.25">
      <c r="I223" s="78"/>
      <c r="M223" s="76" t="s">
        <v>333</v>
      </c>
      <c r="N223" s="99">
        <v>1511.42</v>
      </c>
      <c r="Q223" s="78">
        <v>43006</v>
      </c>
      <c r="R223" s="78"/>
      <c r="S223" s="78"/>
      <c r="U223" s="78"/>
      <c r="V223" s="78"/>
      <c r="W223" s="78"/>
      <c r="Y223" s="78"/>
      <c r="Z223" s="78"/>
      <c r="AD223" s="78"/>
    </row>
    <row r="224" spans="9:30" x14ac:dyDescent="0.25">
      <c r="I224" s="78"/>
      <c r="M224" s="76" t="s">
        <v>334</v>
      </c>
      <c r="N224" s="99">
        <v>5953.25</v>
      </c>
      <c r="Q224" s="78">
        <v>43006</v>
      </c>
      <c r="R224" s="78"/>
      <c r="S224" s="78"/>
      <c r="U224" s="78"/>
      <c r="V224" s="78"/>
      <c r="W224" s="78"/>
      <c r="Y224" s="78"/>
      <c r="Z224" s="78"/>
      <c r="AD224" s="78"/>
    </row>
    <row r="225" spans="9:30" x14ac:dyDescent="0.25">
      <c r="I225" s="78"/>
      <c r="M225" s="76" t="s">
        <v>335</v>
      </c>
      <c r="N225" s="99">
        <v>16487.12</v>
      </c>
      <c r="Q225" s="78">
        <v>43006</v>
      </c>
      <c r="R225" s="78"/>
      <c r="S225" s="78"/>
      <c r="U225" s="78"/>
      <c r="V225" s="78"/>
      <c r="W225" s="78"/>
      <c r="Y225" s="78"/>
      <c r="Z225" s="78"/>
      <c r="AD225" s="78"/>
    </row>
    <row r="226" spans="9:30" x14ac:dyDescent="0.25">
      <c r="I226" s="78"/>
      <c r="M226" s="76" t="s">
        <v>336</v>
      </c>
      <c r="N226" s="99">
        <v>60.92</v>
      </c>
      <c r="Q226" s="78">
        <v>43006</v>
      </c>
      <c r="R226" s="78"/>
      <c r="S226" s="78"/>
      <c r="U226" s="78"/>
      <c r="V226" s="78"/>
      <c r="W226" s="78"/>
      <c r="Y226" s="78"/>
      <c r="Z226" s="78"/>
      <c r="AD226" s="78"/>
    </row>
    <row r="227" spans="9:30" x14ac:dyDescent="0.25">
      <c r="I227" s="78"/>
      <c r="M227" s="76" t="s">
        <v>337</v>
      </c>
      <c r="N227" s="99">
        <v>208</v>
      </c>
      <c r="Q227" s="78">
        <v>43006</v>
      </c>
      <c r="R227" s="78"/>
      <c r="S227" s="78"/>
      <c r="U227" s="78"/>
      <c r="V227" s="78"/>
      <c r="W227" s="78"/>
      <c r="Y227" s="78"/>
      <c r="Z227" s="78"/>
      <c r="AD227" s="78"/>
    </row>
    <row r="228" spans="9:30" x14ac:dyDescent="0.25">
      <c r="I228" s="78"/>
      <c r="M228" s="76" t="s">
        <v>338</v>
      </c>
      <c r="N228" s="99">
        <v>60</v>
      </c>
      <c r="Q228" s="78">
        <v>43006</v>
      </c>
      <c r="R228" s="78"/>
      <c r="S228" s="78"/>
      <c r="U228" s="78"/>
      <c r="V228" s="78"/>
      <c r="W228" s="78"/>
      <c r="Y228" s="78"/>
      <c r="Z228" s="78"/>
      <c r="AD228" s="78"/>
    </row>
    <row r="229" spans="9:30" x14ac:dyDescent="0.25">
      <c r="I229" s="78"/>
      <c r="M229" s="76" t="s">
        <v>339</v>
      </c>
      <c r="N229" s="99">
        <v>4043.54</v>
      </c>
      <c r="Q229" s="78">
        <v>43006</v>
      </c>
      <c r="R229" s="78"/>
      <c r="S229" s="78"/>
      <c r="U229" s="78"/>
      <c r="V229" s="78"/>
      <c r="W229" s="78"/>
      <c r="Y229" s="78"/>
      <c r="Z229" s="78"/>
      <c r="AD229" s="78"/>
    </row>
    <row r="230" spans="9:30" x14ac:dyDescent="0.25">
      <c r="I230" s="78"/>
      <c r="M230" s="8" t="s">
        <v>340</v>
      </c>
      <c r="N230" s="99">
        <v>263.98</v>
      </c>
      <c r="Q230" s="78">
        <v>43006</v>
      </c>
      <c r="R230" s="78"/>
      <c r="S230" s="78"/>
      <c r="U230" s="78"/>
      <c r="V230" s="78"/>
      <c r="W230" s="78"/>
      <c r="Y230" s="78"/>
      <c r="Z230" s="78"/>
      <c r="AD230" s="78"/>
    </row>
    <row r="231" spans="9:30" x14ac:dyDescent="0.25">
      <c r="I231" s="78"/>
      <c r="M231" s="76" t="s">
        <v>341</v>
      </c>
      <c r="N231" s="99">
        <v>859.94</v>
      </c>
      <c r="Q231" s="78">
        <v>43006</v>
      </c>
      <c r="R231" s="78"/>
      <c r="S231" s="78"/>
      <c r="U231" s="78"/>
      <c r="V231" s="78"/>
      <c r="W231" s="78"/>
      <c r="Y231" s="78"/>
      <c r="Z231" s="78"/>
      <c r="AD231" s="78"/>
    </row>
    <row r="232" spans="9:30" x14ac:dyDescent="0.25">
      <c r="I232" s="78"/>
      <c r="M232" s="76" t="s">
        <v>342</v>
      </c>
      <c r="N232" s="99">
        <v>284.42</v>
      </c>
      <c r="Q232" s="78">
        <v>43006</v>
      </c>
      <c r="R232" s="78"/>
      <c r="S232" s="78"/>
      <c r="U232" s="78"/>
      <c r="V232" s="78"/>
      <c r="W232" s="78"/>
      <c r="Y232" s="78"/>
      <c r="Z232" s="78"/>
      <c r="AD232" s="78"/>
    </row>
    <row r="233" spans="9:30" x14ac:dyDescent="0.25">
      <c r="I233" s="78"/>
      <c r="M233" s="8" t="s">
        <v>343</v>
      </c>
      <c r="N233" s="99">
        <v>378.99</v>
      </c>
      <c r="Q233" s="78">
        <v>43006</v>
      </c>
      <c r="R233" s="78"/>
      <c r="S233" s="78"/>
      <c r="U233" s="78"/>
      <c r="V233" s="78"/>
      <c r="W233" s="78"/>
      <c r="Y233" s="78"/>
      <c r="Z233" s="78"/>
      <c r="AD233" s="78"/>
    </row>
    <row r="234" spans="9:30" x14ac:dyDescent="0.25">
      <c r="I234" s="78"/>
      <c r="M234" s="76" t="s">
        <v>344</v>
      </c>
      <c r="N234" s="99">
        <v>80.95</v>
      </c>
      <c r="Q234" s="78">
        <v>43020</v>
      </c>
      <c r="R234" s="78"/>
      <c r="S234" s="78"/>
      <c r="U234" s="78"/>
      <c r="V234" s="78"/>
      <c r="W234" s="78"/>
      <c r="Y234" s="78"/>
      <c r="Z234" s="78"/>
      <c r="AD234" s="78"/>
    </row>
    <row r="235" spans="9:30" x14ac:dyDescent="0.25">
      <c r="I235" s="78"/>
      <c r="M235" s="76" t="s">
        <v>345</v>
      </c>
      <c r="N235" s="99">
        <v>11.96</v>
      </c>
      <c r="Q235" s="78">
        <v>43020</v>
      </c>
      <c r="R235" s="78"/>
      <c r="S235" s="78"/>
      <c r="U235" s="78"/>
      <c r="V235" s="78"/>
      <c r="W235" s="78"/>
      <c r="Y235" s="78"/>
      <c r="Z235" s="78"/>
      <c r="AD235" s="78"/>
    </row>
    <row r="236" spans="9:30" x14ac:dyDescent="0.25">
      <c r="I236" s="78"/>
      <c r="M236" s="76" t="s">
        <v>346</v>
      </c>
      <c r="N236" s="99">
        <v>3135.77</v>
      </c>
      <c r="Q236" s="78">
        <v>43020</v>
      </c>
      <c r="R236" s="78"/>
      <c r="S236" s="78"/>
      <c r="U236" s="78"/>
      <c r="V236" s="78"/>
      <c r="W236" s="78"/>
      <c r="Y236" s="78"/>
      <c r="Z236" s="78"/>
      <c r="AD236" s="78"/>
    </row>
    <row r="237" spans="9:30" x14ac:dyDescent="0.25">
      <c r="I237" s="78"/>
      <c r="M237" s="76" t="s">
        <v>347</v>
      </c>
      <c r="N237" s="83">
        <v>5183.17</v>
      </c>
      <c r="Q237" s="78">
        <v>43014</v>
      </c>
      <c r="R237" s="78"/>
      <c r="S237" s="78"/>
      <c r="U237" s="78"/>
      <c r="V237" s="78"/>
      <c r="W237" s="78"/>
      <c r="Y237" s="78"/>
      <c r="Z237" s="78"/>
      <c r="AD237" s="78"/>
    </row>
    <row r="238" spans="9:30" x14ac:dyDescent="0.25">
      <c r="I238" s="78"/>
      <c r="M238" s="76" t="s">
        <v>358</v>
      </c>
      <c r="N238" s="82">
        <v>24.95</v>
      </c>
      <c r="Q238" s="78">
        <v>43020</v>
      </c>
      <c r="R238" s="78"/>
      <c r="S238" s="78"/>
      <c r="U238" s="78"/>
      <c r="V238" s="78"/>
      <c r="W238" s="78"/>
      <c r="Y238" s="78"/>
      <c r="Z238" s="78"/>
      <c r="AD238" s="78"/>
    </row>
    <row r="239" spans="9:30" x14ac:dyDescent="0.25">
      <c r="I239" s="78"/>
      <c r="M239" s="76" t="s">
        <v>359</v>
      </c>
      <c r="N239" s="82">
        <v>1057.92</v>
      </c>
      <c r="Q239" s="78">
        <v>43046</v>
      </c>
      <c r="R239" s="78"/>
      <c r="S239" s="78"/>
      <c r="U239" s="78"/>
      <c r="V239" s="78"/>
      <c r="W239" s="78"/>
      <c r="Y239" s="78"/>
      <c r="Z239" s="78"/>
      <c r="AD239" s="78"/>
    </row>
    <row r="240" spans="9:30" x14ac:dyDescent="0.25">
      <c r="I240" s="78"/>
      <c r="M240" s="76" t="s">
        <v>360</v>
      </c>
      <c r="N240" s="82">
        <v>88.99</v>
      </c>
      <c r="Q240" s="78">
        <v>43046</v>
      </c>
      <c r="R240" s="78"/>
      <c r="S240" s="78"/>
      <c r="U240" s="78"/>
      <c r="V240" s="78"/>
      <c r="W240" s="78"/>
      <c r="Y240" s="78"/>
      <c r="Z240" s="78"/>
      <c r="AD240" s="78"/>
    </row>
    <row r="241" spans="9:30" x14ac:dyDescent="0.25">
      <c r="I241" s="78"/>
      <c r="M241" s="76" t="s">
        <v>361</v>
      </c>
      <c r="N241" s="82">
        <v>2030.89</v>
      </c>
      <c r="Q241" s="78">
        <v>43046</v>
      </c>
      <c r="R241" s="78"/>
      <c r="S241" s="78"/>
      <c r="U241" s="78"/>
      <c r="V241" s="78"/>
      <c r="W241" s="78"/>
      <c r="Y241" s="78"/>
      <c r="Z241" s="78"/>
      <c r="AD241" s="78"/>
    </row>
    <row r="242" spans="9:30" x14ac:dyDescent="0.25">
      <c r="I242" s="78"/>
      <c r="M242" s="76" t="s">
        <v>362</v>
      </c>
      <c r="N242" s="82">
        <v>55.98</v>
      </c>
      <c r="Q242" s="96">
        <v>43046</v>
      </c>
      <c r="R242" s="78"/>
      <c r="S242" s="78"/>
      <c r="U242" s="78"/>
      <c r="V242" s="78"/>
      <c r="W242" s="78"/>
      <c r="Y242" s="78"/>
      <c r="Z242" s="78"/>
      <c r="AD242" s="78"/>
    </row>
    <row r="243" spans="9:30" x14ac:dyDescent="0.25">
      <c r="I243" s="78"/>
      <c r="M243" s="76" t="s">
        <v>363</v>
      </c>
      <c r="N243" s="82">
        <v>47.95</v>
      </c>
      <c r="Q243" s="78">
        <v>43046</v>
      </c>
      <c r="R243" s="78"/>
      <c r="S243" s="78"/>
      <c r="U243" s="78"/>
      <c r="V243" s="78"/>
      <c r="W243" s="78"/>
      <c r="Y243" s="78"/>
      <c r="Z243" s="78"/>
      <c r="AD243" s="78"/>
    </row>
    <row r="244" spans="9:30" x14ac:dyDescent="0.25">
      <c r="I244" s="78"/>
      <c r="M244" s="76" t="s">
        <v>364</v>
      </c>
      <c r="N244" s="82">
        <v>95.9</v>
      </c>
      <c r="Q244" s="78">
        <v>43046</v>
      </c>
      <c r="R244" s="78"/>
      <c r="S244" s="78"/>
      <c r="U244" s="78"/>
      <c r="V244" s="78"/>
      <c r="W244" s="78"/>
      <c r="Y244" s="78"/>
      <c r="Z244" s="78"/>
      <c r="AD244" s="78"/>
    </row>
    <row r="245" spans="9:30" x14ac:dyDescent="0.25">
      <c r="I245" s="78"/>
      <c r="M245" s="76" t="s">
        <v>365</v>
      </c>
      <c r="N245" s="82">
        <v>59.95</v>
      </c>
      <c r="Q245" s="78">
        <v>43046</v>
      </c>
      <c r="R245" s="78"/>
      <c r="S245" s="78"/>
      <c r="U245" s="78"/>
      <c r="V245" s="78"/>
      <c r="W245" s="78"/>
      <c r="Y245" s="78"/>
      <c r="Z245" s="78"/>
      <c r="AD245" s="78"/>
    </row>
    <row r="246" spans="9:30" x14ac:dyDescent="0.25">
      <c r="I246" s="78"/>
      <c r="M246" s="76" t="s">
        <v>366</v>
      </c>
      <c r="N246" s="82">
        <v>47.99</v>
      </c>
      <c r="Q246" s="78">
        <v>43046</v>
      </c>
      <c r="R246" s="78"/>
      <c r="S246" s="78"/>
      <c r="U246" s="78"/>
      <c r="V246" s="78"/>
      <c r="W246" s="78"/>
      <c r="Y246" s="78"/>
      <c r="Z246" s="78"/>
      <c r="AD246" s="78"/>
    </row>
    <row r="247" spans="9:30" x14ac:dyDescent="0.25">
      <c r="I247" s="78"/>
      <c r="M247" s="76" t="s">
        <v>367</v>
      </c>
      <c r="N247" s="82">
        <v>1942.44</v>
      </c>
      <c r="Q247" s="78">
        <v>43046</v>
      </c>
      <c r="R247" s="78"/>
      <c r="S247" s="78"/>
      <c r="U247" s="78"/>
      <c r="V247" s="78"/>
      <c r="W247" s="78"/>
      <c r="Y247" s="78"/>
      <c r="Z247" s="78"/>
      <c r="AD247" s="78"/>
    </row>
    <row r="248" spans="9:30" x14ac:dyDescent="0.25">
      <c r="I248" s="78"/>
      <c r="M248" s="76" t="s">
        <v>368</v>
      </c>
      <c r="N248" s="82">
        <v>147.47</v>
      </c>
      <c r="Q248" s="78">
        <v>43046</v>
      </c>
      <c r="R248" s="78"/>
      <c r="S248" s="78"/>
      <c r="U248" s="78"/>
      <c r="V248" s="78"/>
      <c r="W248" s="78"/>
      <c r="Y248" s="78"/>
      <c r="Z248" s="78"/>
      <c r="AD248" s="78"/>
    </row>
    <row r="249" spans="9:30" x14ac:dyDescent="0.25">
      <c r="I249" s="78"/>
      <c r="M249" s="2" t="s">
        <v>369</v>
      </c>
      <c r="N249" s="83">
        <v>28.01</v>
      </c>
      <c r="O249" s="82">
        <v>47.99</v>
      </c>
      <c r="P249" s="83">
        <v>19.98</v>
      </c>
      <c r="Q249" s="78">
        <v>43046</v>
      </c>
      <c r="R249" s="78"/>
      <c r="S249" s="78"/>
      <c r="U249" s="78"/>
      <c r="V249" s="78"/>
      <c r="W249" s="78"/>
      <c r="Y249" s="78"/>
      <c r="Z249" s="78"/>
      <c r="AD249" s="78"/>
    </row>
    <row r="250" spans="9:30" x14ac:dyDescent="0.25">
      <c r="I250" s="78"/>
      <c r="M250" s="76" t="s">
        <v>370</v>
      </c>
      <c r="N250" s="82">
        <v>8783.39</v>
      </c>
      <c r="Q250" s="78">
        <v>43046</v>
      </c>
      <c r="R250" s="78"/>
      <c r="S250" s="78"/>
      <c r="U250" s="78"/>
      <c r="V250" s="78"/>
      <c r="W250" s="78"/>
      <c r="Y250" s="78"/>
      <c r="Z250" s="78"/>
      <c r="AD250" s="78"/>
    </row>
    <row r="251" spans="9:30" x14ac:dyDescent="0.25">
      <c r="I251" s="78"/>
      <c r="M251" s="76" t="s">
        <v>371</v>
      </c>
      <c r="N251" s="82">
        <v>5688.68</v>
      </c>
      <c r="Q251" s="78">
        <v>43046</v>
      </c>
      <c r="R251" s="78"/>
      <c r="S251" s="78"/>
      <c r="U251" s="78"/>
      <c r="V251" s="78"/>
      <c r="W251" s="78"/>
      <c r="Y251" s="78"/>
      <c r="Z251" s="78"/>
      <c r="AD251" s="78"/>
    </row>
    <row r="252" spans="9:30" x14ac:dyDescent="0.25">
      <c r="I252" s="78"/>
      <c r="M252" s="115" t="s">
        <v>372</v>
      </c>
      <c r="N252" s="108">
        <v>1835.94</v>
      </c>
      <c r="O252" s="109"/>
      <c r="P252" s="109"/>
      <c r="Q252" s="110">
        <v>43046</v>
      </c>
      <c r="R252" s="78"/>
      <c r="S252" s="78"/>
      <c r="U252" s="78"/>
      <c r="V252" s="78"/>
      <c r="W252" s="78"/>
      <c r="Y252" s="78"/>
      <c r="Z252" s="78"/>
      <c r="AD252" s="78"/>
    </row>
    <row r="253" spans="9:30" x14ac:dyDescent="0.25">
      <c r="I253" s="78"/>
      <c r="M253" s="115" t="s">
        <v>373</v>
      </c>
      <c r="N253" s="108">
        <v>7791.2</v>
      </c>
      <c r="O253" s="109"/>
      <c r="P253" s="109"/>
      <c r="Q253" s="110">
        <v>43046</v>
      </c>
      <c r="R253" s="78"/>
      <c r="S253" s="78"/>
      <c r="U253" s="78"/>
      <c r="V253" s="78"/>
      <c r="W253" s="78"/>
      <c r="Y253" s="78"/>
      <c r="Z253" s="78"/>
      <c r="AD253" s="78"/>
    </row>
    <row r="254" spans="9:30" x14ac:dyDescent="0.25">
      <c r="I254" s="78"/>
      <c r="M254" s="115" t="s">
        <v>374</v>
      </c>
      <c r="N254" s="108">
        <v>2664.68</v>
      </c>
      <c r="O254" s="109"/>
      <c r="P254" s="109"/>
      <c r="Q254" s="110">
        <v>43046</v>
      </c>
      <c r="R254" s="78"/>
      <c r="S254" s="78"/>
      <c r="U254" s="78"/>
      <c r="V254" s="78"/>
      <c r="W254" s="78"/>
      <c r="Y254" s="78"/>
      <c r="Z254" s="78"/>
      <c r="AD254" s="78"/>
    </row>
    <row r="255" spans="9:30" x14ac:dyDescent="0.25">
      <c r="I255" s="78"/>
      <c r="M255" s="115" t="s">
        <v>375</v>
      </c>
      <c r="N255" s="108">
        <v>31242.09</v>
      </c>
      <c r="O255" s="109"/>
      <c r="P255" s="109"/>
      <c r="Q255" s="110">
        <v>43046</v>
      </c>
      <c r="R255" s="78"/>
      <c r="S255" s="78"/>
      <c r="U255" s="78"/>
      <c r="V255" s="78"/>
      <c r="W255" s="78"/>
      <c r="Y255" s="78"/>
      <c r="Z255" s="78"/>
      <c r="AD255" s="78"/>
    </row>
    <row r="256" spans="9:30" x14ac:dyDescent="0.25">
      <c r="I256" s="78"/>
      <c r="M256" s="115" t="s">
        <v>376</v>
      </c>
      <c r="N256" s="108">
        <v>2179.25</v>
      </c>
      <c r="O256" s="109"/>
      <c r="P256" s="109"/>
      <c r="Q256" s="110">
        <v>43046</v>
      </c>
      <c r="R256" s="78"/>
      <c r="S256" s="78"/>
      <c r="U256" s="78"/>
      <c r="V256" s="78"/>
      <c r="W256" s="78"/>
      <c r="Y256" s="78"/>
      <c r="Z256" s="78"/>
      <c r="AD256" s="78"/>
    </row>
    <row r="257" spans="9:30" x14ac:dyDescent="0.25">
      <c r="I257" s="78"/>
      <c r="M257" s="115" t="s">
        <v>377</v>
      </c>
      <c r="N257" s="108">
        <v>569.70000000000005</v>
      </c>
      <c r="O257" s="109"/>
      <c r="P257" s="109"/>
      <c r="Q257" s="110">
        <v>43046</v>
      </c>
      <c r="R257" s="78"/>
      <c r="S257" s="78"/>
      <c r="U257" s="78"/>
      <c r="V257" s="78"/>
      <c r="W257" s="78"/>
      <c r="Y257" s="78"/>
      <c r="Z257" s="78"/>
      <c r="AD257" s="78"/>
    </row>
    <row r="258" spans="9:30" x14ac:dyDescent="0.25">
      <c r="I258" s="78"/>
      <c r="M258" s="76" t="s">
        <v>378</v>
      </c>
      <c r="N258" s="82">
        <v>11004.37</v>
      </c>
      <c r="Q258" s="78">
        <v>43046</v>
      </c>
      <c r="R258" s="78"/>
      <c r="S258" s="78"/>
      <c r="U258" s="78"/>
      <c r="V258" s="78"/>
      <c r="W258" s="78"/>
      <c r="Y258" s="78"/>
      <c r="Z258" s="78"/>
      <c r="AD258" s="78"/>
    </row>
    <row r="259" spans="9:30" x14ac:dyDescent="0.25">
      <c r="I259" s="78"/>
      <c r="M259" s="76" t="s">
        <v>379</v>
      </c>
      <c r="N259" s="82">
        <v>1691.6</v>
      </c>
      <c r="Q259" s="78">
        <v>43067</v>
      </c>
      <c r="R259" s="78"/>
      <c r="S259" s="78"/>
      <c r="U259" s="78"/>
      <c r="V259" s="78"/>
      <c r="W259" s="78"/>
      <c r="Y259" s="78"/>
      <c r="Z259" s="78"/>
      <c r="AD259" s="78"/>
    </row>
    <row r="260" spans="9:30" x14ac:dyDescent="0.25">
      <c r="I260" s="78"/>
      <c r="M260" s="76" t="s">
        <v>380</v>
      </c>
      <c r="N260" s="82">
        <v>9481.2099999999991</v>
      </c>
      <c r="Q260" s="78">
        <v>43067</v>
      </c>
      <c r="R260" s="78"/>
      <c r="S260" s="78"/>
      <c r="U260" s="78"/>
      <c r="V260" s="78"/>
      <c r="W260" s="78"/>
      <c r="Y260" s="78"/>
      <c r="Z260" s="78"/>
      <c r="AD260" s="78"/>
    </row>
    <row r="261" spans="9:30" x14ac:dyDescent="0.25">
      <c r="I261" s="78"/>
      <c r="M261" s="76" t="s">
        <v>381</v>
      </c>
      <c r="N261" s="82">
        <v>214.98</v>
      </c>
      <c r="Q261" s="78">
        <v>43067</v>
      </c>
      <c r="R261" s="78"/>
      <c r="S261" s="78"/>
      <c r="U261" s="78"/>
      <c r="V261" s="78"/>
      <c r="W261" s="78"/>
      <c r="Y261" s="78"/>
      <c r="Z261" s="78"/>
      <c r="AD261" s="78"/>
    </row>
    <row r="262" spans="9:30" x14ac:dyDescent="0.25">
      <c r="I262" s="78"/>
      <c r="M262" s="76" t="s">
        <v>383</v>
      </c>
      <c r="N262" s="82">
        <v>26.95</v>
      </c>
      <c r="Q262" s="78">
        <v>43067</v>
      </c>
      <c r="R262" s="78"/>
      <c r="S262" s="78"/>
      <c r="U262" s="78"/>
      <c r="V262" s="78"/>
      <c r="W262" s="78"/>
      <c r="Y262" s="78"/>
      <c r="Z262" s="78"/>
      <c r="AD262" s="78"/>
    </row>
    <row r="263" spans="9:30" x14ac:dyDescent="0.25">
      <c r="I263" s="78"/>
      <c r="M263" s="76" t="s">
        <v>384</v>
      </c>
      <c r="N263" s="82">
        <v>33.979999999999997</v>
      </c>
      <c r="Q263" s="78">
        <v>43067</v>
      </c>
      <c r="R263" s="78"/>
      <c r="S263" s="78"/>
      <c r="U263" s="78"/>
      <c r="V263" s="78"/>
      <c r="W263" s="78"/>
      <c r="Y263" s="78"/>
      <c r="Z263" s="78"/>
      <c r="AD263" s="78"/>
    </row>
    <row r="264" spans="9:30" x14ac:dyDescent="0.25">
      <c r="I264" s="78"/>
      <c r="M264" s="76" t="s">
        <v>385</v>
      </c>
      <c r="N264" s="82">
        <v>7900.14</v>
      </c>
      <c r="Q264" s="78">
        <v>43067</v>
      </c>
      <c r="R264" s="78"/>
      <c r="S264" s="78"/>
      <c r="U264" s="78"/>
      <c r="V264" s="78"/>
      <c r="W264" s="78"/>
      <c r="Y264" s="78"/>
      <c r="Z264" s="78"/>
      <c r="AD264" s="78"/>
    </row>
    <row r="265" spans="9:30" x14ac:dyDescent="0.25">
      <c r="I265" s="78"/>
      <c r="M265" s="76" t="s">
        <v>386</v>
      </c>
      <c r="N265" s="82">
        <v>65</v>
      </c>
      <c r="Q265" s="78">
        <v>43067</v>
      </c>
      <c r="R265" s="78"/>
      <c r="S265" s="78"/>
      <c r="U265" s="78"/>
      <c r="V265" s="78"/>
      <c r="W265" s="78"/>
      <c r="Y265" s="78"/>
      <c r="Z265" s="78"/>
      <c r="AD265" s="78"/>
    </row>
    <row r="266" spans="9:30" x14ac:dyDescent="0.25">
      <c r="I266" s="78"/>
      <c r="M266" s="76" t="s">
        <v>387</v>
      </c>
      <c r="N266" s="82">
        <v>4638.16</v>
      </c>
      <c r="Q266" s="78">
        <v>43067</v>
      </c>
      <c r="R266" s="78"/>
      <c r="S266" s="78"/>
      <c r="U266" s="78"/>
      <c r="V266" s="78"/>
      <c r="W266" s="78"/>
      <c r="Y266" s="78"/>
      <c r="Z266" s="78"/>
      <c r="AD266" s="78"/>
    </row>
    <row r="267" spans="9:30" x14ac:dyDescent="0.25">
      <c r="I267" s="78"/>
      <c r="M267" s="76" t="s">
        <v>388</v>
      </c>
      <c r="N267" s="82">
        <v>820.56</v>
      </c>
      <c r="Q267" s="78">
        <v>43067</v>
      </c>
      <c r="R267" s="78"/>
      <c r="S267" s="78"/>
      <c r="U267" s="78"/>
      <c r="V267" s="78"/>
      <c r="W267" s="78"/>
      <c r="Y267" s="78"/>
      <c r="Z267" s="78"/>
      <c r="AD267" s="78"/>
    </row>
    <row r="268" spans="9:30" x14ac:dyDescent="0.25">
      <c r="I268" s="78"/>
      <c r="M268" s="76" t="s">
        <v>389</v>
      </c>
      <c r="N268" s="82">
        <v>2243.44</v>
      </c>
      <c r="Q268" s="78">
        <v>43067</v>
      </c>
      <c r="R268" s="78"/>
      <c r="S268" s="78"/>
      <c r="U268" s="78"/>
      <c r="V268" s="78"/>
      <c r="W268" s="78"/>
      <c r="Y268" s="78"/>
      <c r="Z268" s="78"/>
      <c r="AD268" s="78"/>
    </row>
    <row r="269" spans="9:30" x14ac:dyDescent="0.25">
      <c r="I269" s="78"/>
      <c r="M269" s="76" t="s">
        <v>390</v>
      </c>
      <c r="N269" s="82">
        <v>806.48</v>
      </c>
      <c r="Q269" s="78">
        <v>43067</v>
      </c>
      <c r="R269" s="78"/>
      <c r="S269" s="78"/>
      <c r="U269" s="78"/>
      <c r="V269" s="78"/>
      <c r="W269" s="78"/>
      <c r="Y269" s="78"/>
      <c r="Z269" s="78"/>
      <c r="AD269" s="78"/>
    </row>
    <row r="270" spans="9:30" x14ac:dyDescent="0.25">
      <c r="I270" s="78"/>
      <c r="M270" s="76" t="s">
        <v>391</v>
      </c>
      <c r="N270" s="82">
        <v>462.94</v>
      </c>
      <c r="Q270" s="78">
        <v>43067</v>
      </c>
      <c r="R270" s="78"/>
      <c r="S270" s="78"/>
      <c r="U270" s="78"/>
      <c r="V270" s="78"/>
      <c r="W270" s="78"/>
      <c r="Y270" s="78"/>
      <c r="Z270" s="78"/>
      <c r="AD270" s="78"/>
    </row>
    <row r="271" spans="9:30" x14ac:dyDescent="0.25">
      <c r="I271" s="78"/>
      <c r="M271" s="76" t="s">
        <v>392</v>
      </c>
      <c r="N271" s="82">
        <v>11.99</v>
      </c>
      <c r="Q271" s="78">
        <v>43067</v>
      </c>
      <c r="R271" s="78"/>
      <c r="S271" s="78"/>
      <c r="U271" s="78"/>
      <c r="V271" s="78"/>
      <c r="W271" s="78"/>
      <c r="Y271" s="78"/>
      <c r="Z271" s="78"/>
      <c r="AD271" s="78"/>
    </row>
    <row r="272" spans="9:30" x14ac:dyDescent="0.25">
      <c r="I272" s="78"/>
      <c r="M272" s="76" t="s">
        <v>393</v>
      </c>
      <c r="N272" s="82">
        <v>8840.07</v>
      </c>
      <c r="Q272" s="78">
        <v>43067</v>
      </c>
      <c r="R272" s="78"/>
      <c r="S272" s="78"/>
      <c r="U272" s="78"/>
      <c r="V272" s="78"/>
      <c r="W272" s="78"/>
      <c r="Y272" s="78"/>
      <c r="Z272" s="78"/>
      <c r="AD272" s="78"/>
    </row>
    <row r="273" spans="9:30" x14ac:dyDescent="0.25">
      <c r="I273" s="78"/>
      <c r="M273" s="76" t="s">
        <v>394</v>
      </c>
      <c r="N273" s="82">
        <v>2704.54</v>
      </c>
      <c r="Q273" s="78">
        <v>43067</v>
      </c>
      <c r="R273" s="78"/>
      <c r="S273" s="78"/>
      <c r="U273" s="78"/>
      <c r="V273" s="78"/>
      <c r="W273" s="78"/>
      <c r="Y273" s="78"/>
      <c r="Z273" s="78"/>
      <c r="AD273" s="78"/>
    </row>
    <row r="274" spans="9:30" x14ac:dyDescent="0.25">
      <c r="I274" s="78"/>
      <c r="M274" s="76" t="s">
        <v>395</v>
      </c>
      <c r="N274" s="82">
        <v>1066.9000000000001</v>
      </c>
      <c r="Q274" s="78">
        <v>43067</v>
      </c>
      <c r="R274" s="78"/>
      <c r="S274" s="78"/>
      <c r="U274" s="78"/>
      <c r="V274" s="78"/>
      <c r="W274" s="78"/>
      <c r="Y274" s="78"/>
      <c r="Z274" s="78"/>
      <c r="AD274" s="78"/>
    </row>
    <row r="275" spans="9:30" x14ac:dyDescent="0.25">
      <c r="I275" s="78"/>
      <c r="M275" s="76" t="s">
        <v>396</v>
      </c>
      <c r="N275" s="82">
        <v>2420.7600000000002</v>
      </c>
      <c r="Q275" s="78">
        <v>43067</v>
      </c>
      <c r="R275" s="78"/>
      <c r="S275" s="78"/>
      <c r="U275" s="78"/>
      <c r="V275" s="78"/>
      <c r="W275" s="78"/>
      <c r="Y275" s="78"/>
      <c r="Z275" s="78"/>
      <c r="AD275" s="78"/>
    </row>
    <row r="276" spans="9:30" x14ac:dyDescent="0.25">
      <c r="I276" s="78"/>
      <c r="M276" s="76" t="s">
        <v>397</v>
      </c>
      <c r="N276" s="82">
        <v>2119.13</v>
      </c>
      <c r="Q276" s="78">
        <v>43067</v>
      </c>
      <c r="R276" s="78"/>
      <c r="S276" s="78"/>
      <c r="U276" s="78"/>
      <c r="V276" s="78"/>
      <c r="W276" s="78"/>
      <c r="Y276" s="78"/>
      <c r="Z276" s="78"/>
      <c r="AD276" s="78"/>
    </row>
    <row r="277" spans="9:30" x14ac:dyDescent="0.25">
      <c r="I277" s="78"/>
      <c r="M277" s="76" t="s">
        <v>398</v>
      </c>
      <c r="N277" s="82">
        <v>1905.03</v>
      </c>
      <c r="Q277" s="78">
        <v>43067</v>
      </c>
      <c r="R277" s="78"/>
      <c r="S277" s="78"/>
      <c r="U277" s="78"/>
      <c r="V277" s="78"/>
      <c r="W277" s="78"/>
      <c r="Y277" s="78"/>
      <c r="Z277" s="78"/>
      <c r="AD277" s="78"/>
    </row>
    <row r="278" spans="9:30" x14ac:dyDescent="0.25">
      <c r="I278" s="78"/>
      <c r="M278" s="76" t="s">
        <v>399</v>
      </c>
      <c r="N278" s="82">
        <v>1900.21</v>
      </c>
      <c r="Q278" s="78">
        <v>43067</v>
      </c>
      <c r="R278" s="78"/>
      <c r="S278" s="78"/>
      <c r="U278" s="78"/>
      <c r="V278" s="78"/>
      <c r="W278" s="78"/>
      <c r="Y278" s="78"/>
      <c r="Z278" s="78"/>
      <c r="AD278" s="78"/>
    </row>
    <row r="279" spans="9:30" x14ac:dyDescent="0.25">
      <c r="I279" s="78"/>
      <c r="M279" s="8" t="s">
        <v>400</v>
      </c>
      <c r="N279" s="82">
        <v>179.85</v>
      </c>
      <c r="Q279" s="78">
        <v>43067</v>
      </c>
      <c r="R279" s="78"/>
      <c r="S279" s="78"/>
      <c r="U279" s="78"/>
      <c r="V279" s="78"/>
      <c r="W279" s="78"/>
      <c r="Y279" s="78"/>
      <c r="Z279" s="78"/>
      <c r="AD279" s="78"/>
    </row>
    <row r="280" spans="9:30" x14ac:dyDescent="0.25">
      <c r="I280" s="78"/>
      <c r="M280" s="76" t="s">
        <v>401</v>
      </c>
      <c r="N280" s="82">
        <v>95.98</v>
      </c>
      <c r="Q280" s="78">
        <v>43067</v>
      </c>
      <c r="R280" s="78"/>
      <c r="S280" s="78"/>
      <c r="U280" s="78"/>
      <c r="V280" s="78"/>
      <c r="W280" s="78"/>
      <c r="Y280" s="78"/>
      <c r="Z280" s="78"/>
      <c r="AD280" s="78"/>
    </row>
    <row r="281" spans="9:30" x14ac:dyDescent="0.25">
      <c r="I281" s="78"/>
      <c r="M281" s="76" t="s">
        <v>402</v>
      </c>
      <c r="N281" s="82">
        <v>2654.9</v>
      </c>
      <c r="Q281" s="78">
        <v>43067</v>
      </c>
      <c r="R281" s="78"/>
      <c r="S281" s="78"/>
      <c r="U281" s="78"/>
      <c r="V281" s="78"/>
      <c r="W281" s="78"/>
      <c r="Y281" s="78"/>
      <c r="Z281" s="78"/>
      <c r="AD281" s="78"/>
    </row>
    <row r="282" spans="9:30" x14ac:dyDescent="0.25">
      <c r="I282" s="78"/>
      <c r="M282" s="76" t="s">
        <v>403</v>
      </c>
      <c r="N282" s="82">
        <v>569.71</v>
      </c>
      <c r="Q282" s="78">
        <v>43067</v>
      </c>
      <c r="R282" s="78"/>
      <c r="S282" s="78"/>
      <c r="U282" s="78"/>
      <c r="V282" s="78"/>
      <c r="W282" s="78"/>
      <c r="Y282" s="78"/>
      <c r="Z282" s="78"/>
      <c r="AD282" s="78"/>
    </row>
    <row r="283" spans="9:30" x14ac:dyDescent="0.25">
      <c r="I283" s="78"/>
      <c r="M283" s="2" t="s">
        <v>404</v>
      </c>
      <c r="N283" s="99">
        <v>1593.89</v>
      </c>
      <c r="Q283" s="78">
        <v>43068</v>
      </c>
      <c r="R283" s="78"/>
      <c r="S283" s="78"/>
      <c r="U283" s="78"/>
      <c r="V283" s="78"/>
      <c r="W283" s="78"/>
      <c r="Y283" s="78"/>
      <c r="Z283" s="78"/>
      <c r="AD283" s="78"/>
    </row>
    <row r="284" spans="9:30" x14ac:dyDescent="0.25">
      <c r="I284" s="78"/>
      <c r="M284" s="2" t="s">
        <v>405</v>
      </c>
      <c r="N284" s="99">
        <v>24.99</v>
      </c>
      <c r="Q284" s="78">
        <v>43068</v>
      </c>
      <c r="R284" s="78"/>
      <c r="S284" s="78"/>
      <c r="U284" s="78"/>
      <c r="V284" s="78"/>
      <c r="W284" s="78"/>
      <c r="Y284" s="78"/>
      <c r="Z284" s="78"/>
      <c r="AD284" s="78"/>
    </row>
    <row r="285" spans="9:30" x14ac:dyDescent="0.25">
      <c r="I285" s="78"/>
      <c r="M285" s="2" t="s">
        <v>406</v>
      </c>
      <c r="N285" s="99">
        <v>10.19</v>
      </c>
      <c r="Q285" s="78">
        <v>43068</v>
      </c>
      <c r="R285" s="78"/>
      <c r="S285" s="78"/>
      <c r="U285" s="78"/>
      <c r="V285" s="78"/>
      <c r="W285" s="78"/>
      <c r="Y285" s="78"/>
      <c r="Z285" s="78"/>
      <c r="AD285" s="78"/>
    </row>
    <row r="286" spans="9:30" x14ac:dyDescent="0.25">
      <c r="I286" s="78"/>
      <c r="M286" s="2" t="s">
        <v>407</v>
      </c>
      <c r="N286" s="99">
        <v>3816.37</v>
      </c>
      <c r="Q286" s="78">
        <v>43068</v>
      </c>
      <c r="R286" s="78"/>
      <c r="S286" s="78"/>
      <c r="U286" s="78"/>
      <c r="V286" s="78"/>
      <c r="W286" s="78"/>
      <c r="Y286" s="78"/>
      <c r="Z286" s="78"/>
      <c r="AD286" s="78"/>
    </row>
    <row r="287" spans="9:30" x14ac:dyDescent="0.25">
      <c r="I287" s="78"/>
      <c r="M287" s="2" t="s">
        <v>408</v>
      </c>
      <c r="N287" s="99">
        <v>11481.77</v>
      </c>
      <c r="Q287" s="78">
        <v>43068</v>
      </c>
      <c r="R287" s="78"/>
      <c r="S287" s="78"/>
      <c r="U287" s="78"/>
      <c r="V287" s="78"/>
      <c r="W287" s="78"/>
      <c r="Y287" s="78"/>
      <c r="Z287" s="78"/>
      <c r="AD287" s="78"/>
    </row>
    <row r="288" spans="9:30" x14ac:dyDescent="0.25">
      <c r="I288" s="78"/>
      <c r="M288" s="2" t="s">
        <v>409</v>
      </c>
      <c r="N288" s="99">
        <v>5899.38</v>
      </c>
      <c r="Q288" s="78">
        <v>43068</v>
      </c>
      <c r="R288" s="78"/>
      <c r="S288" s="78"/>
      <c r="U288" s="78"/>
      <c r="V288" s="78"/>
      <c r="W288" s="78"/>
      <c r="Y288" s="78"/>
      <c r="Z288" s="78"/>
      <c r="AD288" s="78"/>
    </row>
    <row r="289" spans="9:30" x14ac:dyDescent="0.25">
      <c r="I289" s="78"/>
      <c r="M289" s="2" t="s">
        <v>410</v>
      </c>
      <c r="N289" s="99">
        <v>12477.57</v>
      </c>
      <c r="Q289" s="78">
        <v>43068</v>
      </c>
      <c r="R289" s="78"/>
      <c r="S289" s="78"/>
      <c r="U289" s="78"/>
      <c r="V289" s="78"/>
      <c r="W289" s="78"/>
      <c r="Y289" s="78"/>
      <c r="Z289" s="78"/>
      <c r="AD289" s="78"/>
    </row>
    <row r="290" spans="9:30" x14ac:dyDescent="0.25">
      <c r="I290" s="78"/>
      <c r="M290" s="2" t="s">
        <v>411</v>
      </c>
      <c r="N290" s="99">
        <v>1024.76</v>
      </c>
      <c r="Q290" s="78">
        <v>43068</v>
      </c>
      <c r="R290" s="78"/>
      <c r="S290" s="78"/>
      <c r="U290" s="78"/>
      <c r="V290" s="78"/>
      <c r="W290" s="78"/>
      <c r="Y290" s="78"/>
      <c r="Z290" s="78"/>
      <c r="AD290" s="78"/>
    </row>
    <row r="291" spans="9:30" x14ac:dyDescent="0.25">
      <c r="I291" s="78"/>
      <c r="M291" s="2" t="s">
        <v>412</v>
      </c>
      <c r="N291" s="99">
        <v>4640.72</v>
      </c>
      <c r="Q291" s="78">
        <v>43068</v>
      </c>
      <c r="R291" s="78"/>
      <c r="S291" s="78"/>
      <c r="U291" s="78"/>
      <c r="V291" s="78"/>
      <c r="W291" s="78"/>
      <c r="Y291" s="78"/>
      <c r="Z291" s="78"/>
      <c r="AD291" s="78"/>
    </row>
    <row r="292" spans="9:30" x14ac:dyDescent="0.25">
      <c r="I292" s="78"/>
      <c r="M292" s="2" t="s">
        <v>413</v>
      </c>
      <c r="N292" s="99">
        <v>1894.31</v>
      </c>
      <c r="Q292" s="78">
        <v>43095</v>
      </c>
      <c r="R292" s="78"/>
      <c r="S292" s="78"/>
      <c r="U292" s="78"/>
      <c r="V292" s="78"/>
      <c r="W292" s="78"/>
      <c r="Y292" s="78"/>
      <c r="Z292" s="78"/>
      <c r="AD292" s="78"/>
    </row>
    <row r="293" spans="9:30" x14ac:dyDescent="0.25">
      <c r="I293" s="78"/>
      <c r="M293" s="2" t="s">
        <v>414</v>
      </c>
      <c r="N293" s="99">
        <v>179.97</v>
      </c>
      <c r="Q293" s="78">
        <v>43095</v>
      </c>
      <c r="R293" s="78"/>
      <c r="S293" s="78"/>
      <c r="U293" s="78"/>
      <c r="V293" s="78"/>
      <c r="W293" s="78"/>
      <c r="Y293" s="78"/>
      <c r="Z293" s="78"/>
      <c r="AD293" s="78"/>
    </row>
    <row r="294" spans="9:30" x14ac:dyDescent="0.25">
      <c r="I294" s="78"/>
      <c r="M294" s="2" t="s">
        <v>415</v>
      </c>
      <c r="N294" s="99">
        <v>17.98</v>
      </c>
      <c r="Q294" s="78">
        <v>43095</v>
      </c>
      <c r="R294" s="78"/>
      <c r="S294" s="78"/>
      <c r="U294" s="78"/>
      <c r="V294" s="78"/>
      <c r="W294" s="78"/>
      <c r="Y294" s="78"/>
      <c r="Z294" s="78"/>
      <c r="AD294" s="78"/>
    </row>
    <row r="295" spans="9:30" x14ac:dyDescent="0.25">
      <c r="I295" s="78"/>
      <c r="M295" s="2" t="s">
        <v>416</v>
      </c>
      <c r="N295" s="99">
        <v>3485.41</v>
      </c>
      <c r="Q295" s="78">
        <v>43095</v>
      </c>
      <c r="R295" s="78"/>
      <c r="S295" s="78"/>
      <c r="U295" s="78"/>
      <c r="V295" s="78"/>
      <c r="W295" s="78"/>
      <c r="Y295" s="78"/>
      <c r="Z295" s="78"/>
      <c r="AD295" s="78"/>
    </row>
    <row r="296" spans="9:30" x14ac:dyDescent="0.25">
      <c r="I296" s="78"/>
      <c r="M296" s="2" t="s">
        <v>417</v>
      </c>
      <c r="N296" s="99">
        <v>385</v>
      </c>
      <c r="Q296" s="78">
        <v>43095</v>
      </c>
      <c r="R296" s="78"/>
      <c r="S296" s="78"/>
      <c r="U296" s="78"/>
      <c r="V296" s="78"/>
      <c r="W296" s="78"/>
      <c r="Y296" s="78"/>
      <c r="Z296" s="78"/>
      <c r="AD296" s="78"/>
    </row>
    <row r="297" spans="9:30" x14ac:dyDescent="0.25">
      <c r="I297" s="78"/>
      <c r="M297" s="2" t="s">
        <v>418</v>
      </c>
      <c r="N297" s="99">
        <v>763.37</v>
      </c>
      <c r="Q297" s="78">
        <v>43095</v>
      </c>
      <c r="R297" s="78"/>
      <c r="S297" s="78"/>
      <c r="U297" s="78"/>
      <c r="V297" s="78"/>
      <c r="W297" s="78"/>
      <c r="Y297" s="78"/>
      <c r="Z297" s="78"/>
      <c r="AD297" s="78"/>
    </row>
    <row r="298" spans="9:30" x14ac:dyDescent="0.25">
      <c r="I298" s="78"/>
      <c r="M298" s="2" t="s">
        <v>419</v>
      </c>
      <c r="N298" s="99">
        <v>216.91</v>
      </c>
      <c r="Q298" s="78">
        <v>43095</v>
      </c>
      <c r="R298" s="78"/>
      <c r="S298" s="78"/>
      <c r="U298" s="78"/>
      <c r="V298" s="78"/>
      <c r="W298" s="78"/>
      <c r="Y298" s="78"/>
      <c r="Z298" s="78"/>
      <c r="AD298" s="78"/>
    </row>
    <row r="299" spans="9:30" x14ac:dyDescent="0.25">
      <c r="I299" s="78"/>
      <c r="M299" s="2" t="s">
        <v>420</v>
      </c>
      <c r="N299" s="99">
        <v>75</v>
      </c>
      <c r="Q299" s="78">
        <v>43095</v>
      </c>
      <c r="R299" s="78"/>
      <c r="S299" s="78"/>
      <c r="U299" s="78"/>
      <c r="V299" s="78"/>
      <c r="W299" s="78"/>
      <c r="Y299" s="78"/>
      <c r="Z299" s="78"/>
      <c r="AD299" s="78"/>
    </row>
    <row r="300" spans="9:30" x14ac:dyDescent="0.25">
      <c r="I300" s="78"/>
      <c r="M300" s="2" t="s">
        <v>421</v>
      </c>
      <c r="N300" s="99">
        <v>4473.91</v>
      </c>
      <c r="Q300" s="78">
        <v>43095</v>
      </c>
      <c r="R300" s="78"/>
      <c r="S300" s="78"/>
      <c r="U300" s="78"/>
      <c r="V300" s="78"/>
      <c r="W300" s="78"/>
      <c r="Y300" s="78"/>
      <c r="Z300" s="78"/>
      <c r="AD300" s="78"/>
    </row>
    <row r="301" spans="9:30" x14ac:dyDescent="0.25">
      <c r="I301" s="78"/>
      <c r="M301" s="2" t="s">
        <v>422</v>
      </c>
      <c r="N301" s="99">
        <v>7836.75</v>
      </c>
      <c r="Q301" s="78">
        <v>43095</v>
      </c>
      <c r="R301" s="78"/>
      <c r="S301" s="78"/>
      <c r="U301" s="78"/>
      <c r="V301" s="78"/>
      <c r="W301" s="78"/>
      <c r="Y301" s="78"/>
      <c r="Z301" s="78"/>
      <c r="AD301" s="78"/>
    </row>
    <row r="302" spans="9:30" x14ac:dyDescent="0.25">
      <c r="I302" s="78"/>
      <c r="M302" s="2" t="s">
        <v>423</v>
      </c>
      <c r="N302" s="99">
        <v>26057.88</v>
      </c>
      <c r="Q302" s="78">
        <v>43095</v>
      </c>
      <c r="R302" s="78"/>
      <c r="S302" s="78"/>
      <c r="U302" s="78"/>
      <c r="V302" s="78"/>
      <c r="W302" s="78"/>
      <c r="Y302" s="78"/>
      <c r="Z302" s="78"/>
      <c r="AD302" s="78"/>
    </row>
    <row r="303" spans="9:30" x14ac:dyDescent="0.25">
      <c r="I303" s="78"/>
      <c r="M303" s="2" t="s">
        <v>424</v>
      </c>
      <c r="N303" s="99">
        <v>2817.45</v>
      </c>
      <c r="Q303" s="78">
        <v>43095</v>
      </c>
      <c r="R303" s="78"/>
      <c r="S303" s="78"/>
      <c r="U303" s="78"/>
      <c r="V303" s="78"/>
      <c r="W303" s="78"/>
      <c r="Y303" s="78"/>
      <c r="Z303" s="78"/>
      <c r="AD303" s="78"/>
    </row>
    <row r="304" spans="9:30" x14ac:dyDescent="0.25">
      <c r="I304" s="78"/>
      <c r="M304" s="2" t="s">
        <v>425</v>
      </c>
      <c r="N304" s="99">
        <v>391.94</v>
      </c>
      <c r="Q304" s="78">
        <v>43095</v>
      </c>
      <c r="R304" s="78"/>
      <c r="S304" s="78"/>
      <c r="U304" s="78"/>
      <c r="V304" s="78"/>
      <c r="W304" s="78"/>
      <c r="Y304" s="78"/>
      <c r="Z304" s="78"/>
      <c r="AD304" s="78"/>
    </row>
    <row r="305" spans="9:30" x14ac:dyDescent="0.25">
      <c r="I305" s="78"/>
      <c r="M305" s="2" t="s">
        <v>426</v>
      </c>
      <c r="N305" s="99">
        <v>220.91</v>
      </c>
      <c r="Q305" s="78">
        <v>43095</v>
      </c>
      <c r="R305" s="78"/>
      <c r="S305" s="78"/>
      <c r="U305" s="78"/>
      <c r="V305" s="78"/>
      <c r="W305" s="78"/>
      <c r="Y305" s="78"/>
      <c r="Z305" s="78"/>
      <c r="AD305" s="78"/>
    </row>
    <row r="306" spans="9:30" x14ac:dyDescent="0.25">
      <c r="I306" s="78"/>
      <c r="M306" s="2" t="s">
        <v>427</v>
      </c>
      <c r="N306" s="99">
        <v>2347.23</v>
      </c>
      <c r="Q306" s="78">
        <v>43095</v>
      </c>
      <c r="R306" s="78"/>
      <c r="S306" s="78"/>
      <c r="U306" s="78"/>
      <c r="V306" s="78"/>
      <c r="W306" s="78"/>
      <c r="Y306" s="78"/>
      <c r="Z306" s="78"/>
      <c r="AD306" s="78"/>
    </row>
    <row r="307" spans="9:30" x14ac:dyDescent="0.25">
      <c r="I307" s="78"/>
      <c r="M307" s="2" t="s">
        <v>428</v>
      </c>
      <c r="N307" s="99">
        <v>72238.66</v>
      </c>
      <c r="Q307" s="78">
        <v>43095</v>
      </c>
      <c r="R307" s="78"/>
      <c r="S307" s="78"/>
      <c r="U307" s="78"/>
      <c r="V307" s="78"/>
      <c r="W307" s="78"/>
      <c r="Y307" s="78"/>
      <c r="Z307" s="78"/>
      <c r="AD307" s="78"/>
    </row>
    <row r="308" spans="9:30" x14ac:dyDescent="0.25">
      <c r="I308" s="78"/>
      <c r="M308" s="2" t="s">
        <v>429</v>
      </c>
      <c r="N308" s="99">
        <v>47714.12</v>
      </c>
      <c r="Q308" s="78">
        <v>43095</v>
      </c>
      <c r="R308" s="78"/>
      <c r="S308" s="78"/>
      <c r="U308" s="78"/>
      <c r="V308" s="78"/>
      <c r="W308" s="78"/>
      <c r="Y308" s="78"/>
      <c r="Z308" s="78"/>
      <c r="AD308" s="78"/>
    </row>
    <row r="309" spans="9:30" x14ac:dyDescent="0.25">
      <c r="I309" s="78"/>
      <c r="M309" s="2" t="s">
        <v>430</v>
      </c>
      <c r="N309" s="98">
        <v>4500</v>
      </c>
      <c r="Q309" s="78">
        <v>43095</v>
      </c>
      <c r="R309" s="78"/>
      <c r="S309" s="78"/>
      <c r="U309" s="78"/>
      <c r="V309" s="78"/>
      <c r="W309" s="78"/>
      <c r="Y309" s="78"/>
      <c r="Z309" s="78"/>
      <c r="AD309" s="78"/>
    </row>
    <row r="310" spans="9:30" x14ac:dyDescent="0.25">
      <c r="I310" s="78"/>
      <c r="M310" s="2" t="s">
        <v>431</v>
      </c>
      <c r="N310" s="98">
        <v>3750</v>
      </c>
      <c r="Q310" s="78">
        <v>43095</v>
      </c>
      <c r="R310" s="78"/>
      <c r="S310" s="78"/>
      <c r="U310" s="78"/>
      <c r="V310" s="78"/>
      <c r="W310" s="78"/>
      <c r="Y310" s="78"/>
      <c r="Z310" s="78"/>
      <c r="AD310" s="78"/>
    </row>
    <row r="311" spans="9:30" x14ac:dyDescent="0.25">
      <c r="I311" s="78"/>
      <c r="M311" s="2" t="s">
        <v>432</v>
      </c>
      <c r="N311" s="99">
        <v>42.92</v>
      </c>
      <c r="Q311" s="78">
        <v>43095</v>
      </c>
      <c r="R311" s="78"/>
      <c r="S311" s="78"/>
      <c r="U311" s="78"/>
      <c r="V311" s="78"/>
      <c r="W311" s="78"/>
      <c r="Y311" s="78"/>
      <c r="Z311" s="78"/>
      <c r="AD311" s="78"/>
    </row>
    <row r="312" spans="9:30" x14ac:dyDescent="0.25">
      <c r="I312" s="78"/>
      <c r="M312" s="2" t="s">
        <v>433</v>
      </c>
      <c r="N312" s="99">
        <v>684.77</v>
      </c>
      <c r="Q312" s="78">
        <v>43095</v>
      </c>
      <c r="R312" s="78"/>
      <c r="S312" s="78"/>
      <c r="U312" s="78"/>
      <c r="V312" s="78"/>
      <c r="W312" s="78"/>
      <c r="Y312" s="78"/>
      <c r="Z312" s="78"/>
      <c r="AD312" s="78"/>
    </row>
    <row r="313" spans="9:30" x14ac:dyDescent="0.25">
      <c r="I313" s="78"/>
      <c r="M313" s="2" t="s">
        <v>434</v>
      </c>
      <c r="N313" s="99">
        <v>755.63</v>
      </c>
      <c r="Q313" s="78">
        <v>43095</v>
      </c>
      <c r="R313" s="78"/>
      <c r="S313" s="78"/>
      <c r="U313" s="78"/>
      <c r="V313" s="78"/>
      <c r="W313" s="78"/>
      <c r="Y313" s="78"/>
      <c r="Z313" s="78"/>
      <c r="AD313" s="78"/>
    </row>
    <row r="314" spans="9:30" x14ac:dyDescent="0.25">
      <c r="I314" s="78"/>
      <c r="M314" s="2" t="s">
        <v>435</v>
      </c>
      <c r="N314" s="99">
        <v>412.88</v>
      </c>
      <c r="Q314" s="78">
        <v>43095</v>
      </c>
      <c r="R314" s="78"/>
      <c r="S314" s="78"/>
      <c r="U314" s="78"/>
      <c r="V314" s="78"/>
      <c r="W314" s="78"/>
      <c r="Y314" s="78"/>
      <c r="Z314" s="78"/>
      <c r="AD314" s="78"/>
    </row>
    <row r="315" spans="9:30" x14ac:dyDescent="0.25">
      <c r="I315" s="78"/>
      <c r="M315" s="2" t="s">
        <v>436</v>
      </c>
      <c r="N315" s="99">
        <v>55.9</v>
      </c>
      <c r="Q315" s="78">
        <v>43095</v>
      </c>
      <c r="R315" s="78"/>
      <c r="S315" s="78"/>
      <c r="U315" s="78"/>
      <c r="V315" s="78"/>
      <c r="W315" s="78"/>
      <c r="Y315" s="78"/>
      <c r="Z315" s="78"/>
      <c r="AD315" s="78"/>
    </row>
    <row r="316" spans="9:30" x14ac:dyDescent="0.25">
      <c r="I316" s="78"/>
      <c r="M316" s="2" t="s">
        <v>437</v>
      </c>
      <c r="N316" s="99">
        <v>16.95</v>
      </c>
      <c r="Q316" s="78">
        <v>43095</v>
      </c>
      <c r="R316" s="78"/>
      <c r="S316" s="78"/>
      <c r="U316" s="78"/>
      <c r="V316" s="78"/>
      <c r="W316" s="78"/>
      <c r="Y316" s="78"/>
      <c r="Z316" s="78"/>
      <c r="AD316" s="78"/>
    </row>
    <row r="317" spans="9:30" x14ac:dyDescent="0.25">
      <c r="I317" s="78"/>
      <c r="M317" s="2" t="s">
        <v>438</v>
      </c>
      <c r="N317" s="99">
        <v>5.98</v>
      </c>
      <c r="Q317" s="78">
        <v>43095</v>
      </c>
      <c r="R317" s="78"/>
      <c r="S317" s="78"/>
      <c r="U317" s="78"/>
      <c r="V317" s="78"/>
      <c r="W317" s="78"/>
      <c r="Y317" s="78"/>
      <c r="Z317" s="78"/>
      <c r="AD317" s="78"/>
    </row>
    <row r="318" spans="9:30" x14ac:dyDescent="0.25">
      <c r="I318" s="78"/>
      <c r="M318" s="2" t="s">
        <v>439</v>
      </c>
      <c r="N318" s="99">
        <v>268.83999999999997</v>
      </c>
      <c r="Q318" s="78">
        <v>43095</v>
      </c>
      <c r="R318" s="78"/>
      <c r="S318" s="78"/>
      <c r="U318" s="78"/>
      <c r="V318" s="78"/>
      <c r="W318" s="78"/>
      <c r="Y318" s="78"/>
      <c r="Z318" s="78"/>
      <c r="AD318" s="78"/>
    </row>
    <row r="319" spans="9:30" x14ac:dyDescent="0.25">
      <c r="I319" s="78"/>
      <c r="M319" s="2" t="s">
        <v>440</v>
      </c>
      <c r="N319" s="99">
        <v>1317.17</v>
      </c>
      <c r="Q319" s="78">
        <v>43095</v>
      </c>
      <c r="R319" s="78"/>
      <c r="S319" s="78"/>
      <c r="U319" s="78"/>
      <c r="V319" s="78"/>
      <c r="W319" s="78"/>
      <c r="Y319" s="78"/>
      <c r="Z319" s="78"/>
      <c r="AD319" s="78"/>
    </row>
    <row r="320" spans="9:30" x14ac:dyDescent="0.25">
      <c r="I320" s="78"/>
      <c r="M320" s="102" t="s">
        <v>441</v>
      </c>
      <c r="N320" s="101">
        <v>53</v>
      </c>
      <c r="Q320" s="78">
        <v>43008</v>
      </c>
      <c r="R320" s="78"/>
      <c r="S320" s="78"/>
      <c r="U320" s="78"/>
      <c r="V320" s="78"/>
      <c r="W320" s="78"/>
      <c r="Y320" s="78"/>
      <c r="Z320" s="78"/>
      <c r="AD320" s="78"/>
    </row>
    <row r="321" spans="9:30" x14ac:dyDescent="0.25">
      <c r="I321" s="78"/>
      <c r="M321" s="102" t="s">
        <v>442</v>
      </c>
      <c r="N321" s="101">
        <v>358</v>
      </c>
      <c r="Q321" s="78">
        <v>43039</v>
      </c>
      <c r="R321" s="78"/>
      <c r="S321" s="78"/>
      <c r="U321" s="78"/>
      <c r="V321" s="78"/>
      <c r="W321" s="78"/>
      <c r="Y321" s="78"/>
      <c r="Z321" s="78"/>
      <c r="AD321" s="78"/>
    </row>
    <row r="322" spans="9:30" x14ac:dyDescent="0.25">
      <c r="I322" s="78"/>
      <c r="M322" s="102" t="s">
        <v>443</v>
      </c>
      <c r="N322" s="101">
        <v>906</v>
      </c>
      <c r="Q322" s="78">
        <v>43069</v>
      </c>
      <c r="R322" s="78"/>
      <c r="S322" s="78"/>
      <c r="U322" s="78"/>
      <c r="V322" s="78"/>
      <c r="W322" s="78"/>
      <c r="Y322" s="78"/>
      <c r="Z322" s="78"/>
      <c r="AD322" s="78"/>
    </row>
    <row r="323" spans="9:30" x14ac:dyDescent="0.25">
      <c r="I323" s="78"/>
      <c r="M323" s="102" t="s">
        <v>444</v>
      </c>
      <c r="N323" s="101">
        <v>866</v>
      </c>
      <c r="Q323" s="78">
        <v>43100</v>
      </c>
      <c r="R323" s="78"/>
      <c r="S323" s="78"/>
      <c r="U323" s="78"/>
      <c r="V323" s="78"/>
      <c r="W323" s="78"/>
      <c r="Y323" s="78"/>
      <c r="Z323" s="78"/>
      <c r="AD323" s="78"/>
    </row>
    <row r="324" spans="9:30" x14ac:dyDescent="0.25">
      <c r="I324" s="78"/>
      <c r="M324" s="102" t="s">
        <v>450</v>
      </c>
      <c r="N324" s="101">
        <v>434</v>
      </c>
      <c r="Q324" s="78">
        <v>42978</v>
      </c>
      <c r="R324" s="78"/>
      <c r="S324" s="78"/>
      <c r="U324" s="78"/>
      <c r="V324" s="78"/>
      <c r="W324" s="78"/>
      <c r="Y324" s="78"/>
      <c r="Z324" s="78"/>
      <c r="AD324" s="78"/>
    </row>
    <row r="325" spans="9:30" x14ac:dyDescent="0.25">
      <c r="I325" s="78"/>
      <c r="M325" s="91" t="s">
        <v>450</v>
      </c>
      <c r="N325" s="83">
        <v>465</v>
      </c>
      <c r="Q325" s="78">
        <v>42947</v>
      </c>
      <c r="R325" s="78"/>
      <c r="S325" s="78"/>
      <c r="U325" s="78"/>
      <c r="V325" s="78"/>
      <c r="W325" s="78"/>
      <c r="Y325" s="78"/>
      <c r="Z325" s="78"/>
      <c r="AD325" s="78"/>
    </row>
    <row r="326" spans="9:30" x14ac:dyDescent="0.25">
      <c r="I326" s="78"/>
      <c r="M326" s="91"/>
      <c r="N326" s="83">
        <f>SUM(N2:N325)</f>
        <v>1253383.7399999979</v>
      </c>
      <c r="Q326" s="78"/>
      <c r="R326" s="78"/>
      <c r="S326" s="78"/>
      <c r="U326" s="78"/>
      <c r="V326" s="78"/>
      <c r="W326" s="78"/>
      <c r="Y326" s="78"/>
      <c r="Z326" s="78"/>
      <c r="AD326" s="78"/>
    </row>
    <row r="327" spans="9:30" x14ac:dyDescent="0.25">
      <c r="I327" s="78"/>
      <c r="M327" s="80"/>
      <c r="Q327" s="78"/>
      <c r="R327" s="78"/>
      <c r="S327" s="78"/>
      <c r="U327" s="78"/>
      <c r="V327" s="78"/>
      <c r="W327" s="78"/>
      <c r="Y327" s="78"/>
      <c r="Z327" s="78"/>
      <c r="AD327" s="78"/>
    </row>
    <row r="328" spans="9:30" x14ac:dyDescent="0.25">
      <c r="I328" s="78"/>
      <c r="M328" s="80"/>
      <c r="O328" s="80"/>
      <c r="Q328" s="78"/>
      <c r="R328" s="78"/>
      <c r="S328" s="78"/>
      <c r="U328" s="78"/>
      <c r="V328" s="78"/>
      <c r="W328" s="78"/>
      <c r="Y328" s="78"/>
      <c r="Z328" s="78"/>
      <c r="AD328" s="78"/>
    </row>
    <row r="329" spans="9:30" x14ac:dyDescent="0.25">
      <c r="I329" s="78"/>
      <c r="M329" s="80"/>
      <c r="Q329" s="78"/>
      <c r="R329" s="78"/>
      <c r="S329" s="78"/>
      <c r="U329" s="78"/>
      <c r="V329" s="78"/>
      <c r="W329" s="78"/>
      <c r="Y329" s="78"/>
      <c r="Z329" s="78"/>
      <c r="AD329" s="78"/>
    </row>
    <row r="330" spans="9:30" x14ac:dyDescent="0.25">
      <c r="I330" s="78"/>
      <c r="M330" s="80"/>
      <c r="Q330" s="78"/>
      <c r="R330" s="78"/>
      <c r="S330" s="78"/>
      <c r="U330" s="78"/>
      <c r="V330" s="78"/>
      <c r="W330" s="78"/>
      <c r="Y330" s="78"/>
      <c r="Z330" s="78"/>
      <c r="AD330" s="78"/>
    </row>
    <row r="331" spans="9:30" x14ac:dyDescent="0.25">
      <c r="I331" s="78"/>
      <c r="M331" s="80"/>
      <c r="Q331" s="78"/>
      <c r="R331" s="78"/>
      <c r="S331" s="78"/>
      <c r="U331" s="78"/>
      <c r="V331" s="78"/>
      <c r="W331" s="78"/>
      <c r="Y331" s="78"/>
      <c r="Z331" s="78"/>
      <c r="AD331" s="78"/>
    </row>
    <row r="332" spans="9:30" x14ac:dyDescent="0.25">
      <c r="I332" s="78"/>
      <c r="M332" s="80"/>
      <c r="Q332" s="78"/>
      <c r="R332" s="78"/>
      <c r="S332" s="78"/>
      <c r="U332" s="78"/>
      <c r="V332" s="78"/>
      <c r="W332" s="78"/>
      <c r="Y332" s="78"/>
      <c r="Z332" s="78"/>
      <c r="AD332" s="78"/>
    </row>
    <row r="333" spans="9:30" x14ac:dyDescent="0.25">
      <c r="I333" s="78"/>
      <c r="M333" s="80"/>
      <c r="Q333" s="78"/>
      <c r="R333" s="78"/>
      <c r="S333" s="78"/>
      <c r="U333" s="78"/>
      <c r="V333" s="78"/>
      <c r="W333" s="78"/>
      <c r="Y333" s="78"/>
      <c r="Z333" s="78"/>
      <c r="AD333" s="78"/>
    </row>
    <row r="334" spans="9:30" x14ac:dyDescent="0.25">
      <c r="I334" s="78"/>
      <c r="M334" s="80"/>
      <c r="Q334" s="78"/>
      <c r="R334" s="78"/>
      <c r="S334" s="78"/>
      <c r="U334" s="78"/>
      <c r="V334" s="78"/>
      <c r="W334" s="78"/>
      <c r="Y334" s="78"/>
      <c r="Z334" s="78"/>
      <c r="AD334" s="78"/>
    </row>
    <row r="335" spans="9:30" x14ac:dyDescent="0.25">
      <c r="I335" s="78"/>
      <c r="M335" s="80"/>
      <c r="Q335" s="78"/>
      <c r="R335" s="78"/>
      <c r="S335" s="78"/>
      <c r="U335" s="78"/>
      <c r="V335" s="78"/>
      <c r="W335" s="78"/>
      <c r="Y335" s="78"/>
      <c r="Z335" s="78"/>
      <c r="AD335" s="78"/>
    </row>
    <row r="336" spans="9:30" x14ac:dyDescent="0.25">
      <c r="I336" s="78"/>
      <c r="M336" s="80"/>
      <c r="Q336" s="78"/>
      <c r="R336" s="78"/>
      <c r="S336" s="78"/>
      <c r="U336" s="78"/>
      <c r="V336" s="78"/>
      <c r="W336" s="78"/>
      <c r="Y336" s="78"/>
      <c r="Z336" s="78"/>
      <c r="AD336" s="78"/>
    </row>
    <row r="337" spans="1:41" x14ac:dyDescent="0.25">
      <c r="I337" s="78"/>
      <c r="M337" s="80"/>
      <c r="Q337" s="78"/>
      <c r="R337" s="78"/>
      <c r="S337" s="78"/>
      <c r="U337" s="78"/>
      <c r="V337" s="78"/>
      <c r="W337" s="78"/>
      <c r="Y337" s="78"/>
      <c r="Z337" s="78"/>
      <c r="AD337" s="78"/>
    </row>
    <row r="338" spans="1:41" x14ac:dyDescent="0.25">
      <c r="I338" s="78"/>
      <c r="M338" s="80"/>
      <c r="N338" s="81"/>
      <c r="Q338" s="78"/>
      <c r="R338" s="78"/>
      <c r="S338" s="78"/>
      <c r="U338" s="78"/>
      <c r="V338" s="78"/>
      <c r="W338" s="78"/>
      <c r="Y338" s="78"/>
      <c r="Z338" s="78"/>
      <c r="AD338" s="78"/>
    </row>
    <row r="339" spans="1:41" x14ac:dyDescent="0.25">
      <c r="I339" s="78"/>
      <c r="M339" s="80"/>
      <c r="Q339" s="78"/>
      <c r="R339" s="78"/>
      <c r="S339" s="78"/>
      <c r="U339" s="78"/>
      <c r="V339" s="78"/>
      <c r="W339" s="78"/>
      <c r="Y339" s="78"/>
      <c r="Z339" s="78"/>
      <c r="AD339" s="78"/>
    </row>
    <row r="340" spans="1:41" x14ac:dyDescent="0.25">
      <c r="I340" s="78"/>
      <c r="M340" s="80"/>
      <c r="Q340" s="78"/>
      <c r="R340" s="78"/>
      <c r="S340" s="78"/>
      <c r="U340" s="78"/>
      <c r="V340" s="78"/>
      <c r="W340" s="78"/>
      <c r="Y340" s="78"/>
      <c r="Z340" s="78"/>
      <c r="AD340" s="78"/>
    </row>
    <row r="341" spans="1:41" x14ac:dyDescent="0.25">
      <c r="I341" s="78"/>
      <c r="M341" s="80"/>
      <c r="Q341" s="78"/>
      <c r="R341" s="78"/>
      <c r="S341" s="78"/>
      <c r="U341" s="78"/>
      <c r="V341" s="78"/>
      <c r="W341" s="78"/>
      <c r="Y341" s="78"/>
      <c r="Z341" s="78"/>
      <c r="AD341" s="78"/>
    </row>
    <row r="342" spans="1:41" s="81" customFormat="1" x14ac:dyDescent="0.25">
      <c r="A342" s="92" t="s">
        <v>108</v>
      </c>
      <c r="B342" s="81">
        <f>SUM(B2:B202)</f>
        <v>1000</v>
      </c>
      <c r="F342" s="79">
        <f>SUM(F2:F202)</f>
        <v>26000</v>
      </c>
      <c r="J342" s="81">
        <f>SUM(J2:J202)</f>
        <v>18000</v>
      </c>
      <c r="M342" s="80"/>
      <c r="O342" s="83"/>
      <c r="P342" s="83"/>
      <c r="Q342" s="78"/>
      <c r="T342" s="81">
        <f>SUM(T2:T202)</f>
        <v>22322.9</v>
      </c>
      <c r="X342" s="87">
        <f>SUM(X2:X202)</f>
        <v>1750</v>
      </c>
      <c r="AB342" s="93">
        <f>SUM(AB2:AB202)</f>
        <v>2970</v>
      </c>
      <c r="AF342" s="93">
        <f>SUM(AF2:AF202)</f>
        <v>0</v>
      </c>
      <c r="AJ342" s="87">
        <f>SUM(AJ2:AJ202)</f>
        <v>0</v>
      </c>
      <c r="AM342" s="76"/>
      <c r="AN342" s="89">
        <f>SUM(AN2:AN202)</f>
        <v>0</v>
      </c>
      <c r="AO342" s="76"/>
    </row>
    <row r="343" spans="1:41" ht="15" customHeight="1" x14ac:dyDescent="0.25">
      <c r="M343" s="80"/>
      <c r="N343" s="81"/>
      <c r="Q343" s="78"/>
      <c r="R343" s="78"/>
      <c r="S343" s="78"/>
      <c r="U343" s="78"/>
      <c r="V343" s="78"/>
      <c r="W343" s="78"/>
      <c r="Y343" s="78"/>
      <c r="Z343" s="78"/>
      <c r="AD343" s="78"/>
    </row>
    <row r="344" spans="1:41" x14ac:dyDescent="0.25">
      <c r="M344" s="80"/>
      <c r="N344" s="81"/>
      <c r="Q344" s="78"/>
      <c r="R344" s="78"/>
      <c r="S344" s="78"/>
      <c r="U344" s="78"/>
      <c r="V344" s="78"/>
      <c r="W344" s="78"/>
      <c r="Y344" s="78"/>
      <c r="Z344" s="78"/>
      <c r="AD344" s="78"/>
    </row>
    <row r="345" spans="1:41" x14ac:dyDescent="0.25">
      <c r="M345" s="80"/>
      <c r="N345" s="81"/>
      <c r="Q345" s="78"/>
      <c r="R345" s="78"/>
      <c r="S345" s="78"/>
      <c r="U345" s="78"/>
      <c r="V345" s="78"/>
      <c r="W345" s="78"/>
      <c r="Y345" s="78"/>
      <c r="Z345" s="78"/>
      <c r="AD345" s="78"/>
    </row>
    <row r="346" spans="1:41" x14ac:dyDescent="0.25">
      <c r="M346" s="80"/>
      <c r="Q346" s="78"/>
      <c r="R346" s="78"/>
      <c r="S346" s="78"/>
      <c r="U346" s="78"/>
      <c r="V346" s="78"/>
      <c r="W346" s="78"/>
      <c r="Y346" s="78"/>
      <c r="Z346" s="78"/>
      <c r="AD346" s="78"/>
    </row>
    <row r="347" spans="1:41" x14ac:dyDescent="0.25">
      <c r="M347" s="80"/>
      <c r="Q347" s="78"/>
      <c r="R347" s="78"/>
      <c r="S347" s="78"/>
      <c r="U347" s="78"/>
      <c r="V347" s="78"/>
      <c r="W347" s="78"/>
      <c r="Y347" s="78"/>
      <c r="Z347" s="78"/>
      <c r="AD347" s="78"/>
    </row>
    <row r="348" spans="1:41" x14ac:dyDescent="0.25">
      <c r="M348" s="80"/>
      <c r="Q348" s="78"/>
      <c r="R348" s="78"/>
      <c r="S348" s="78"/>
      <c r="U348" s="78"/>
      <c r="V348" s="78"/>
      <c r="W348" s="78"/>
      <c r="Y348" s="78"/>
      <c r="Z348" s="78"/>
      <c r="AD348" s="78"/>
    </row>
    <row r="349" spans="1:41" x14ac:dyDescent="0.25">
      <c r="M349" s="80"/>
      <c r="Q349" s="78"/>
      <c r="R349" s="78"/>
      <c r="S349" s="78"/>
      <c r="U349" s="78"/>
      <c r="V349" s="78"/>
      <c r="W349" s="78"/>
      <c r="Y349" s="78"/>
      <c r="Z349" s="78"/>
      <c r="AD349" s="78"/>
    </row>
    <row r="350" spans="1:41" x14ac:dyDescent="0.25">
      <c r="M350" s="80"/>
      <c r="Q350" s="78"/>
      <c r="R350" s="78"/>
      <c r="S350" s="78"/>
      <c r="U350" s="78"/>
      <c r="V350" s="78"/>
      <c r="W350" s="78"/>
      <c r="Y350" s="78"/>
      <c r="Z350" s="78"/>
      <c r="AD350" s="78"/>
    </row>
    <row r="351" spans="1:41" x14ac:dyDescent="0.25">
      <c r="M351" s="80"/>
      <c r="Q351" s="78"/>
      <c r="R351" s="78"/>
      <c r="S351" s="78"/>
      <c r="U351" s="78"/>
      <c r="V351" s="78"/>
      <c r="W351" s="78"/>
      <c r="Y351" s="78"/>
      <c r="Z351" s="78"/>
      <c r="AD351" s="78"/>
    </row>
    <row r="352" spans="1:41" x14ac:dyDescent="0.25">
      <c r="M352" s="80"/>
      <c r="Q352" s="78"/>
      <c r="R352" s="78"/>
      <c r="S352" s="78"/>
      <c r="U352" s="78"/>
      <c r="V352" s="78"/>
      <c r="W352" s="78"/>
      <c r="Y352" s="78"/>
      <c r="Z352" s="78"/>
      <c r="AD352" s="78"/>
    </row>
    <row r="353" spans="13:30" x14ac:dyDescent="0.25">
      <c r="M353" s="76"/>
      <c r="N353" s="76"/>
      <c r="O353" s="76"/>
      <c r="P353" s="76"/>
      <c r="R353" s="78"/>
      <c r="S353" s="78"/>
      <c r="U353" s="78"/>
      <c r="V353" s="78"/>
      <c r="W353" s="78"/>
      <c r="Y353" s="78"/>
      <c r="Z353" s="78"/>
      <c r="AD353" s="78"/>
    </row>
    <row r="354" spans="13:30" x14ac:dyDescent="0.25">
      <c r="M354" s="76"/>
      <c r="N354" s="76"/>
      <c r="O354" s="76"/>
      <c r="P354" s="76"/>
      <c r="R354" s="78"/>
      <c r="S354" s="78"/>
      <c r="U354" s="78"/>
      <c r="V354" s="78"/>
      <c r="W354" s="78"/>
      <c r="Y354" s="78"/>
      <c r="Z354" s="78"/>
      <c r="AD354" s="78"/>
    </row>
    <row r="355" spans="13:30" x14ac:dyDescent="0.25">
      <c r="M355" s="76"/>
      <c r="N355" s="76"/>
      <c r="O355" s="76"/>
      <c r="P355" s="76"/>
      <c r="R355" s="78"/>
      <c r="S355" s="78"/>
      <c r="U355" s="78"/>
      <c r="V355" s="78"/>
      <c r="W355" s="78"/>
      <c r="Y355" s="78"/>
      <c r="Z355" s="78"/>
      <c r="AD355" s="78"/>
    </row>
    <row r="356" spans="13:30" x14ac:dyDescent="0.25">
      <c r="M356" s="76"/>
      <c r="N356" s="76"/>
      <c r="O356" s="76"/>
      <c r="P356" s="76"/>
      <c r="R356" s="78"/>
      <c r="S356" s="78"/>
      <c r="U356" s="78"/>
      <c r="V356" s="78"/>
      <c r="W356" s="78"/>
      <c r="Y356" s="78"/>
      <c r="Z356" s="78"/>
      <c r="AD356" s="78"/>
    </row>
    <row r="357" spans="13:30" x14ac:dyDescent="0.25">
      <c r="M357" s="76"/>
      <c r="N357" s="76"/>
      <c r="O357" s="76"/>
      <c r="P357" s="76"/>
      <c r="R357" s="78"/>
      <c r="S357" s="78"/>
      <c r="U357" s="78"/>
      <c r="V357" s="78"/>
      <c r="W357" s="78"/>
      <c r="Y357" s="78"/>
      <c r="Z357" s="78"/>
      <c r="AD357" s="78"/>
    </row>
    <row r="358" spans="13:30" x14ac:dyDescent="0.25">
      <c r="M358" s="76"/>
      <c r="N358" s="76"/>
      <c r="O358" s="76"/>
      <c r="P358" s="76"/>
      <c r="R358" s="78"/>
      <c r="S358" s="78"/>
      <c r="U358" s="78"/>
      <c r="V358" s="78"/>
      <c r="W358" s="78"/>
      <c r="Y358" s="78"/>
      <c r="Z358" s="78"/>
      <c r="AD358" s="78"/>
    </row>
    <row r="359" spans="13:30" x14ac:dyDescent="0.25">
      <c r="R359" s="78"/>
      <c r="S359" s="78"/>
      <c r="U359" s="78"/>
      <c r="V359" s="78"/>
      <c r="W359" s="78"/>
      <c r="Y359" s="78"/>
      <c r="Z359" s="78"/>
      <c r="AD359" s="78"/>
    </row>
    <row r="360" spans="13:30" x14ac:dyDescent="0.25">
      <c r="R360" s="78"/>
      <c r="S360" s="78"/>
      <c r="U360" s="78"/>
      <c r="V360" s="78"/>
      <c r="W360" s="78"/>
      <c r="Y360" s="78"/>
      <c r="Z360" s="78"/>
      <c r="AD360" s="78"/>
    </row>
    <row r="361" spans="13:30" x14ac:dyDescent="0.25">
      <c r="R361" s="78"/>
      <c r="S361" s="78"/>
      <c r="U361" s="78"/>
      <c r="V361" s="78"/>
      <c r="W361" s="78"/>
      <c r="Y361" s="78"/>
      <c r="Z361" s="78"/>
      <c r="AD361" s="78"/>
    </row>
    <row r="362" spans="13:30" x14ac:dyDescent="0.25">
      <c r="M362" s="76"/>
      <c r="N362" s="76"/>
      <c r="O362" s="76"/>
      <c r="P362" s="76"/>
      <c r="R362" s="78"/>
      <c r="S362" s="78"/>
      <c r="U362" s="78"/>
      <c r="V362" s="78"/>
      <c r="W362" s="78"/>
      <c r="Y362" s="78"/>
      <c r="Z362" s="78"/>
      <c r="AD362" s="78"/>
    </row>
    <row r="363" spans="13:30" x14ac:dyDescent="0.25">
      <c r="M363" s="76"/>
      <c r="N363" s="76"/>
      <c r="O363" s="76"/>
      <c r="P363" s="76"/>
      <c r="R363" s="78"/>
      <c r="S363" s="78"/>
      <c r="U363" s="78"/>
      <c r="V363" s="78"/>
      <c r="W363" s="78"/>
      <c r="Y363" s="78"/>
      <c r="Z363" s="78"/>
      <c r="AD363" s="78"/>
    </row>
    <row r="364" spans="13:30" x14ac:dyDescent="0.25">
      <c r="M364" s="76"/>
      <c r="N364" s="76"/>
      <c r="O364" s="76"/>
      <c r="P364" s="76"/>
      <c r="R364" s="78"/>
      <c r="S364" s="78"/>
      <c r="U364" s="78"/>
      <c r="V364" s="78"/>
      <c r="W364" s="78"/>
      <c r="Y364" s="78"/>
      <c r="Z364" s="78"/>
      <c r="AD364" s="78"/>
    </row>
    <row r="365" spans="13:30" x14ac:dyDescent="0.25">
      <c r="M365" s="76"/>
      <c r="N365" s="76"/>
      <c r="O365" s="76"/>
      <c r="P365" s="76"/>
      <c r="R365" s="78"/>
      <c r="S365" s="78"/>
      <c r="U365" s="78"/>
      <c r="V365" s="78"/>
      <c r="W365" s="78"/>
      <c r="Y365" s="78"/>
      <c r="Z365" s="78"/>
      <c r="AD365" s="78"/>
    </row>
    <row r="366" spans="13:30" x14ac:dyDescent="0.25">
      <c r="M366" s="76"/>
      <c r="N366" s="76"/>
      <c r="O366" s="76"/>
      <c r="P366" s="76"/>
      <c r="R366" s="78"/>
      <c r="S366" s="78"/>
      <c r="U366" s="78"/>
      <c r="V366" s="78"/>
      <c r="W366" s="78"/>
      <c r="Y366" s="78"/>
      <c r="Z366" s="78"/>
      <c r="AD366" s="78"/>
    </row>
    <row r="367" spans="13:30" x14ac:dyDescent="0.25">
      <c r="M367" s="76"/>
      <c r="N367" s="76"/>
      <c r="O367" s="76"/>
      <c r="P367" s="76"/>
      <c r="R367" s="78"/>
      <c r="S367" s="78"/>
      <c r="U367" s="78"/>
      <c r="V367" s="78"/>
      <c r="W367" s="78"/>
      <c r="Y367" s="78"/>
      <c r="Z367" s="78"/>
      <c r="AD367" s="78"/>
    </row>
    <row r="368" spans="13:30" x14ac:dyDescent="0.25">
      <c r="M368" s="76"/>
      <c r="N368" s="76"/>
      <c r="O368" s="76"/>
      <c r="P368" s="76"/>
      <c r="R368" s="78"/>
      <c r="S368" s="78"/>
      <c r="U368" s="78"/>
      <c r="V368" s="78"/>
      <c r="W368" s="78"/>
      <c r="Y368" s="78"/>
      <c r="Z368" s="78"/>
      <c r="AD368" s="78"/>
    </row>
    <row r="369" spans="9:30" x14ac:dyDescent="0.25">
      <c r="M369" s="76"/>
      <c r="N369" s="76"/>
      <c r="O369" s="76"/>
      <c r="P369" s="76"/>
      <c r="R369" s="78"/>
      <c r="S369" s="78"/>
      <c r="U369" s="78"/>
      <c r="V369" s="78"/>
      <c r="W369" s="78"/>
      <c r="Y369" s="78"/>
      <c r="Z369" s="78"/>
      <c r="AD369" s="78"/>
    </row>
    <row r="370" spans="9:30" x14ac:dyDescent="0.25">
      <c r="M370" s="76"/>
      <c r="N370" s="76"/>
      <c r="O370" s="76"/>
      <c r="P370" s="76"/>
      <c r="S370" s="78"/>
      <c r="U370" s="78"/>
      <c r="V370" s="78"/>
      <c r="W370" s="78"/>
      <c r="Y370" s="78"/>
      <c r="Z370" s="78"/>
      <c r="AD370" s="78"/>
    </row>
    <row r="371" spans="9:30" x14ac:dyDescent="0.25">
      <c r="M371" s="76"/>
      <c r="N371" s="76"/>
      <c r="O371" s="76"/>
      <c r="P371" s="76"/>
      <c r="S371" s="78"/>
      <c r="U371" s="78"/>
      <c r="V371" s="78"/>
      <c r="W371" s="78"/>
      <c r="Y371" s="78"/>
      <c r="Z371" s="78"/>
      <c r="AD371" s="78"/>
    </row>
    <row r="372" spans="9:30" x14ac:dyDescent="0.25">
      <c r="M372" s="80"/>
      <c r="Q372" s="78"/>
      <c r="S372" s="78"/>
      <c r="U372" s="78"/>
      <c r="V372" s="78"/>
      <c r="W372" s="78"/>
      <c r="Y372" s="78"/>
      <c r="Z372" s="78"/>
      <c r="AD372" s="78"/>
    </row>
    <row r="373" spans="9:30" x14ac:dyDescent="0.25">
      <c r="M373" s="80"/>
      <c r="Q373" s="78"/>
      <c r="S373" s="78"/>
      <c r="U373" s="78"/>
      <c r="V373" s="78"/>
      <c r="W373" s="78"/>
      <c r="Y373" s="78"/>
      <c r="Z373" s="78"/>
      <c r="AD373" s="78"/>
    </row>
    <row r="374" spans="9:30" x14ac:dyDescent="0.25">
      <c r="M374" s="80"/>
      <c r="Q374" s="78"/>
      <c r="S374" s="78"/>
      <c r="U374" s="78"/>
      <c r="V374" s="78"/>
      <c r="W374" s="78"/>
      <c r="Y374" s="78"/>
      <c r="Z374" s="78"/>
      <c r="AD374" s="78"/>
    </row>
    <row r="375" spans="9:30" x14ac:dyDescent="0.25">
      <c r="M375" s="80"/>
      <c r="Q375" s="78"/>
      <c r="S375" s="78"/>
      <c r="U375" s="78"/>
      <c r="V375" s="78"/>
      <c r="W375" s="78"/>
      <c r="Y375" s="78"/>
      <c r="Z375" s="78"/>
      <c r="AD375" s="78"/>
    </row>
    <row r="376" spans="9:30" x14ac:dyDescent="0.25">
      <c r="I376" s="73"/>
      <c r="M376" s="94"/>
      <c r="Q376" s="78"/>
      <c r="S376" s="78"/>
      <c r="U376" s="78"/>
      <c r="V376" s="78"/>
      <c r="W376" s="78"/>
      <c r="Y376" s="78"/>
      <c r="Z376" s="78"/>
      <c r="AD376" s="78"/>
    </row>
    <row r="377" spans="9:30" x14ac:dyDescent="0.25">
      <c r="I377" s="78"/>
      <c r="M377" s="94"/>
      <c r="Q377" s="78"/>
      <c r="S377" s="78"/>
      <c r="U377" s="78"/>
      <c r="V377" s="78"/>
      <c r="W377" s="78"/>
      <c r="Y377" s="78"/>
      <c r="Z377" s="78"/>
      <c r="AD377" s="78"/>
    </row>
    <row r="378" spans="9:30" x14ac:dyDescent="0.25">
      <c r="I378" s="78"/>
      <c r="M378" s="94"/>
      <c r="Q378" s="78"/>
      <c r="S378" s="78"/>
      <c r="U378" s="78"/>
      <c r="V378" s="78"/>
      <c r="W378" s="78"/>
      <c r="Y378" s="78"/>
      <c r="Z378" s="78"/>
      <c r="AD378" s="78"/>
    </row>
    <row r="379" spans="9:30" x14ac:dyDescent="0.25">
      <c r="I379" s="78"/>
      <c r="M379" s="80"/>
      <c r="Q379" s="78"/>
      <c r="S379" s="78"/>
      <c r="U379" s="78"/>
      <c r="V379" s="78"/>
      <c r="W379" s="78"/>
      <c r="Y379" s="78"/>
      <c r="Z379" s="78"/>
      <c r="AD379" s="78"/>
    </row>
    <row r="380" spans="9:30" x14ac:dyDescent="0.25">
      <c r="I380" s="78"/>
      <c r="M380" s="80"/>
      <c r="Q380" s="78"/>
      <c r="S380" s="78"/>
      <c r="U380" s="78"/>
      <c r="V380" s="78"/>
      <c r="W380" s="78"/>
      <c r="Y380" s="78"/>
      <c r="Z380" s="78"/>
      <c r="AD380" s="78"/>
    </row>
    <row r="381" spans="9:30" x14ac:dyDescent="0.25">
      <c r="I381" s="78"/>
      <c r="M381" s="80"/>
      <c r="Q381" s="78"/>
      <c r="S381" s="78"/>
      <c r="U381" s="78"/>
      <c r="V381" s="78"/>
      <c r="W381" s="78"/>
      <c r="Y381" s="78"/>
      <c r="Z381" s="78"/>
      <c r="AD381" s="78"/>
    </row>
    <row r="382" spans="9:30" x14ac:dyDescent="0.25">
      <c r="I382" s="78"/>
      <c r="M382" s="80"/>
      <c r="Q382" s="78"/>
      <c r="S382" s="78"/>
      <c r="U382" s="78"/>
      <c r="V382" s="78"/>
      <c r="W382" s="78"/>
      <c r="Y382" s="78"/>
      <c r="Z382" s="78"/>
      <c r="AD382" s="78"/>
    </row>
    <row r="383" spans="9:30" x14ac:dyDescent="0.25">
      <c r="I383" s="78"/>
      <c r="M383" s="80"/>
      <c r="Q383" s="78"/>
      <c r="S383" s="78"/>
      <c r="U383" s="78"/>
      <c r="V383" s="78"/>
      <c r="W383" s="78"/>
      <c r="Y383" s="78"/>
      <c r="Z383" s="78"/>
      <c r="AD383" s="78"/>
    </row>
    <row r="384" spans="9:30" x14ac:dyDescent="0.25">
      <c r="I384" s="78"/>
      <c r="M384" s="80"/>
      <c r="Q384" s="78"/>
      <c r="S384" s="78"/>
      <c r="U384" s="78"/>
      <c r="V384" s="78"/>
      <c r="W384" s="78"/>
      <c r="Y384" s="78"/>
      <c r="Z384" s="78"/>
      <c r="AD384" s="78"/>
    </row>
    <row r="385" spans="9:30" x14ac:dyDescent="0.25">
      <c r="I385" s="78"/>
      <c r="M385" s="80"/>
      <c r="Q385" s="78"/>
      <c r="S385" s="78"/>
      <c r="U385" s="78"/>
      <c r="V385" s="78"/>
      <c r="W385" s="78"/>
      <c r="Y385" s="78"/>
      <c r="Z385" s="78"/>
      <c r="AD385" s="78"/>
    </row>
    <row r="386" spans="9:30" x14ac:dyDescent="0.25">
      <c r="I386" s="78"/>
      <c r="M386" s="80"/>
      <c r="Q386" s="78"/>
      <c r="S386" s="78"/>
      <c r="U386" s="78"/>
      <c r="V386" s="78"/>
      <c r="W386" s="78"/>
      <c r="Y386" s="78"/>
      <c r="Z386" s="78"/>
      <c r="AD386" s="78"/>
    </row>
    <row r="387" spans="9:30" x14ac:dyDescent="0.25">
      <c r="I387" s="78"/>
      <c r="M387" s="80"/>
      <c r="Q387" s="78"/>
      <c r="S387" s="78"/>
      <c r="U387" s="78"/>
      <c r="V387" s="78"/>
      <c r="W387" s="78"/>
      <c r="Y387" s="78"/>
      <c r="Z387" s="78"/>
      <c r="AD387" s="78"/>
    </row>
    <row r="388" spans="9:30" x14ac:dyDescent="0.25">
      <c r="I388" s="78"/>
      <c r="M388" s="80"/>
      <c r="Q388" s="78"/>
      <c r="S388" s="78"/>
      <c r="U388" s="78"/>
      <c r="V388" s="78"/>
      <c r="W388" s="78"/>
      <c r="Y388" s="78"/>
      <c r="Z388" s="78"/>
      <c r="AD388" s="78"/>
    </row>
    <row r="389" spans="9:30" x14ac:dyDescent="0.25">
      <c r="I389" s="78"/>
      <c r="M389" s="80"/>
      <c r="Q389" s="78"/>
      <c r="R389" s="78"/>
      <c r="S389" s="78"/>
      <c r="U389" s="78"/>
      <c r="V389" s="78"/>
      <c r="W389" s="78"/>
      <c r="Y389" s="78"/>
      <c r="Z389" s="78"/>
      <c r="AD389" s="78"/>
    </row>
    <row r="390" spans="9:30" x14ac:dyDescent="0.25">
      <c r="I390" s="78"/>
      <c r="M390" s="80"/>
      <c r="Q390" s="78"/>
      <c r="R390" s="78"/>
      <c r="S390" s="78"/>
      <c r="U390" s="78"/>
      <c r="V390" s="78"/>
      <c r="W390" s="78"/>
      <c r="Y390" s="78"/>
      <c r="Z390" s="78"/>
      <c r="AD390" s="78"/>
    </row>
    <row r="391" spans="9:30" x14ac:dyDescent="0.25">
      <c r="I391" s="78"/>
      <c r="M391" s="80"/>
      <c r="Q391" s="78"/>
      <c r="R391" s="78"/>
      <c r="S391" s="78"/>
      <c r="U391" s="78"/>
      <c r="V391" s="78"/>
      <c r="W391" s="78"/>
      <c r="Y391" s="78"/>
      <c r="Z391" s="78"/>
      <c r="AD391" s="78"/>
    </row>
    <row r="392" spans="9:30" x14ac:dyDescent="0.25">
      <c r="I392" s="78"/>
      <c r="M392" s="80"/>
      <c r="Q392" s="78"/>
      <c r="R392" s="78"/>
      <c r="S392" s="78"/>
      <c r="U392" s="78"/>
      <c r="V392" s="78"/>
      <c r="W392" s="78"/>
      <c r="Y392" s="78"/>
      <c r="Z392" s="78"/>
      <c r="AD392" s="78"/>
    </row>
    <row r="393" spans="9:30" x14ac:dyDescent="0.25">
      <c r="I393" s="78"/>
      <c r="M393" s="80"/>
      <c r="Q393" s="78"/>
      <c r="R393" s="78"/>
      <c r="S393" s="78"/>
      <c r="U393" s="78"/>
      <c r="V393" s="78"/>
      <c r="W393" s="78"/>
      <c r="Y393" s="78"/>
      <c r="Z393" s="78"/>
      <c r="AD393" s="78"/>
    </row>
    <row r="394" spans="9:30" x14ac:dyDescent="0.25">
      <c r="I394" s="78"/>
      <c r="M394" s="80"/>
      <c r="Q394" s="78"/>
      <c r="R394" s="78"/>
      <c r="S394" s="78"/>
      <c r="U394" s="78"/>
      <c r="V394" s="78"/>
      <c r="W394" s="78"/>
      <c r="Y394" s="78"/>
      <c r="Z394" s="78"/>
      <c r="AD394" s="78"/>
    </row>
    <row r="395" spans="9:30" x14ac:dyDescent="0.25">
      <c r="I395" s="78"/>
      <c r="M395" s="80"/>
      <c r="Q395" s="78"/>
      <c r="R395" s="78"/>
      <c r="S395" s="78"/>
      <c r="U395" s="78"/>
      <c r="V395" s="78"/>
      <c r="W395" s="78"/>
      <c r="Y395" s="78"/>
      <c r="Z395" s="78"/>
      <c r="AD395" s="78"/>
    </row>
    <row r="396" spans="9:30" x14ac:dyDescent="0.25">
      <c r="I396" s="78"/>
      <c r="M396" s="80"/>
      <c r="Q396" s="78"/>
      <c r="R396" s="78"/>
      <c r="S396" s="78"/>
      <c r="U396" s="78"/>
      <c r="V396" s="78"/>
      <c r="W396" s="78"/>
      <c r="Y396" s="78"/>
      <c r="Z396" s="78"/>
      <c r="AD396" s="78"/>
    </row>
    <row r="397" spans="9:30" x14ac:dyDescent="0.25">
      <c r="I397" s="78"/>
      <c r="M397" s="80"/>
      <c r="Q397" s="78"/>
      <c r="R397" s="78"/>
      <c r="S397" s="78"/>
      <c r="U397" s="78"/>
      <c r="V397" s="78"/>
      <c r="W397" s="78"/>
      <c r="Y397" s="78"/>
      <c r="Z397" s="78"/>
      <c r="AD397" s="78"/>
    </row>
    <row r="398" spans="9:30" x14ac:dyDescent="0.25">
      <c r="I398" s="78"/>
      <c r="M398" s="80"/>
      <c r="Q398" s="78"/>
      <c r="R398" s="78"/>
      <c r="S398" s="78"/>
      <c r="U398" s="78"/>
      <c r="V398" s="78"/>
      <c r="W398" s="78"/>
      <c r="Y398" s="78"/>
      <c r="Z398" s="78"/>
      <c r="AD398" s="78"/>
    </row>
    <row r="399" spans="9:30" x14ac:dyDescent="0.25">
      <c r="I399" s="78"/>
      <c r="M399" s="80"/>
      <c r="Q399" s="78"/>
      <c r="R399" s="78"/>
      <c r="S399" s="78"/>
      <c r="U399" s="78"/>
      <c r="V399" s="78"/>
      <c r="W399" s="78"/>
      <c r="Y399" s="78"/>
      <c r="Z399" s="78"/>
      <c r="AD399" s="78"/>
    </row>
    <row r="400" spans="9:30" x14ac:dyDescent="0.25">
      <c r="I400" s="78"/>
      <c r="M400" s="80"/>
      <c r="Q400" s="78"/>
      <c r="R400" s="78"/>
      <c r="S400" s="78"/>
      <c r="U400" s="78"/>
      <c r="V400" s="78"/>
      <c r="W400" s="78"/>
      <c r="Y400" s="78"/>
      <c r="Z400" s="78"/>
      <c r="AD400" s="78"/>
    </row>
    <row r="401" spans="9:30" x14ac:dyDescent="0.25">
      <c r="I401" s="78"/>
      <c r="M401" s="94"/>
      <c r="Q401" s="78"/>
      <c r="R401" s="78"/>
      <c r="S401" s="78"/>
      <c r="U401" s="78"/>
      <c r="V401" s="78"/>
      <c r="W401" s="78"/>
      <c r="Y401" s="78"/>
      <c r="Z401" s="78"/>
      <c r="AD401" s="78"/>
    </row>
    <row r="402" spans="9:30" x14ac:dyDescent="0.25">
      <c r="I402" s="78"/>
      <c r="M402" s="80"/>
      <c r="Q402" s="78"/>
      <c r="R402" s="78"/>
      <c r="S402" s="78"/>
      <c r="U402" s="78"/>
      <c r="V402" s="78"/>
      <c r="W402" s="78"/>
      <c r="Y402" s="78"/>
      <c r="Z402" s="78"/>
      <c r="AD402" s="78"/>
    </row>
    <row r="403" spans="9:30" x14ac:dyDescent="0.25">
      <c r="I403" s="78"/>
      <c r="M403" s="80"/>
      <c r="Q403" s="78"/>
      <c r="R403" s="78"/>
      <c r="S403" s="78"/>
      <c r="U403" s="78"/>
      <c r="V403" s="78"/>
      <c r="W403" s="78"/>
      <c r="Y403" s="78"/>
      <c r="Z403" s="78"/>
      <c r="AD403" s="78"/>
    </row>
    <row r="404" spans="9:30" x14ac:dyDescent="0.25">
      <c r="I404" s="78"/>
      <c r="M404" s="80"/>
      <c r="Q404" s="78"/>
      <c r="R404" s="78"/>
      <c r="S404" s="78"/>
      <c r="U404" s="78"/>
      <c r="V404" s="78"/>
      <c r="W404" s="78"/>
      <c r="Y404" s="78"/>
      <c r="Z404" s="78"/>
      <c r="AD404" s="78"/>
    </row>
    <row r="405" spans="9:30" x14ac:dyDescent="0.25">
      <c r="I405" s="78"/>
      <c r="M405" s="80"/>
      <c r="Q405" s="78"/>
      <c r="R405" s="78"/>
      <c r="S405" s="78"/>
      <c r="U405" s="78"/>
      <c r="V405" s="78"/>
      <c r="W405" s="78"/>
      <c r="Y405" s="78"/>
      <c r="Z405" s="78"/>
      <c r="AD405" s="78"/>
    </row>
    <row r="406" spans="9:30" x14ac:dyDescent="0.25">
      <c r="I406" s="78"/>
      <c r="M406" s="80"/>
      <c r="Q406" s="78"/>
      <c r="R406" s="78"/>
      <c r="S406" s="78"/>
      <c r="U406" s="78"/>
      <c r="V406" s="78"/>
      <c r="W406" s="78"/>
      <c r="Y406" s="78"/>
      <c r="Z406" s="78"/>
      <c r="AD406" s="78"/>
    </row>
    <row r="407" spans="9:30" x14ac:dyDescent="0.25">
      <c r="I407" s="78"/>
      <c r="M407" s="80"/>
      <c r="Q407" s="78"/>
      <c r="R407" s="78"/>
      <c r="S407" s="78"/>
      <c r="U407" s="78"/>
      <c r="V407" s="78"/>
      <c r="W407" s="78"/>
      <c r="Y407" s="78"/>
      <c r="Z407" s="78"/>
      <c r="AD407" s="78"/>
    </row>
    <row r="408" spans="9:30" x14ac:dyDescent="0.25">
      <c r="I408" s="78"/>
      <c r="M408" s="80"/>
      <c r="Q408" s="78"/>
      <c r="R408" s="78"/>
      <c r="S408" s="78"/>
      <c r="U408" s="78"/>
      <c r="V408" s="78"/>
      <c r="W408" s="78"/>
      <c r="Y408" s="78"/>
      <c r="Z408" s="78"/>
      <c r="AD408" s="78"/>
    </row>
    <row r="409" spans="9:30" x14ac:dyDescent="0.25">
      <c r="I409" s="78"/>
      <c r="M409" s="80"/>
      <c r="Q409" s="78"/>
      <c r="R409" s="78"/>
      <c r="S409" s="78"/>
      <c r="U409" s="78"/>
      <c r="V409" s="78"/>
      <c r="W409" s="78"/>
      <c r="Y409" s="78"/>
      <c r="Z409" s="78"/>
      <c r="AD409" s="78"/>
    </row>
    <row r="410" spans="9:30" x14ac:dyDescent="0.25">
      <c r="I410" s="78"/>
      <c r="M410" s="80"/>
      <c r="Q410" s="78"/>
      <c r="R410" s="78"/>
      <c r="S410" s="78"/>
      <c r="U410" s="78"/>
      <c r="V410" s="78"/>
      <c r="W410" s="78"/>
      <c r="Y410" s="78"/>
      <c r="Z410" s="78"/>
      <c r="AD410" s="78"/>
    </row>
    <row r="411" spans="9:30" x14ac:dyDescent="0.25">
      <c r="I411" s="78"/>
      <c r="M411" s="80"/>
      <c r="Q411" s="78"/>
      <c r="R411" s="78"/>
      <c r="S411" s="78"/>
      <c r="U411" s="78"/>
      <c r="V411" s="78"/>
      <c r="W411" s="78"/>
      <c r="Y411" s="78"/>
      <c r="Z411" s="78"/>
      <c r="AD411" s="78"/>
    </row>
    <row r="412" spans="9:30" x14ac:dyDescent="0.25">
      <c r="I412" s="78"/>
      <c r="M412" s="80"/>
      <c r="Q412" s="78"/>
      <c r="R412" s="78"/>
      <c r="S412" s="78"/>
      <c r="U412" s="78"/>
      <c r="V412" s="78"/>
      <c r="W412" s="78"/>
      <c r="Y412" s="78"/>
      <c r="Z412" s="78"/>
      <c r="AD412" s="78"/>
    </row>
    <row r="413" spans="9:30" x14ac:dyDescent="0.25">
      <c r="I413" s="78"/>
      <c r="M413" s="80"/>
      <c r="Q413" s="78"/>
      <c r="R413" s="78"/>
      <c r="S413" s="78"/>
      <c r="U413" s="78"/>
      <c r="V413" s="78"/>
      <c r="W413" s="78"/>
      <c r="Y413" s="78"/>
      <c r="Z413" s="78"/>
      <c r="AD413" s="78"/>
    </row>
    <row r="414" spans="9:30" x14ac:dyDescent="0.25">
      <c r="I414" s="78"/>
      <c r="M414" s="80"/>
      <c r="Q414" s="78"/>
      <c r="R414" s="78"/>
      <c r="S414" s="78"/>
      <c r="U414" s="78"/>
      <c r="V414" s="78"/>
      <c r="W414" s="78"/>
      <c r="Y414" s="78"/>
      <c r="Z414" s="78"/>
      <c r="AD414" s="78"/>
    </row>
    <row r="415" spans="9:30" x14ac:dyDescent="0.25">
      <c r="I415" s="78"/>
      <c r="M415" s="80"/>
      <c r="Q415" s="78"/>
      <c r="R415" s="78"/>
      <c r="S415" s="78"/>
      <c r="U415" s="78"/>
      <c r="V415" s="78"/>
      <c r="W415" s="78"/>
      <c r="Y415" s="78"/>
      <c r="Z415" s="78"/>
      <c r="AD415" s="78"/>
    </row>
    <row r="416" spans="9:30" x14ac:dyDescent="0.25">
      <c r="I416" s="78"/>
      <c r="M416" s="80"/>
      <c r="Q416" s="78"/>
      <c r="R416" s="78"/>
      <c r="S416" s="78"/>
      <c r="U416" s="78"/>
      <c r="V416" s="78"/>
      <c r="W416" s="78"/>
      <c r="Y416" s="78"/>
      <c r="Z416" s="78"/>
      <c r="AD416" s="78"/>
    </row>
    <row r="417" spans="9:30" x14ac:dyDescent="0.25">
      <c r="I417" s="78"/>
      <c r="M417" s="80"/>
      <c r="Q417" s="78"/>
      <c r="R417" s="78"/>
      <c r="S417" s="78"/>
      <c r="U417" s="78"/>
      <c r="V417" s="78"/>
      <c r="W417" s="78"/>
      <c r="Y417" s="78"/>
      <c r="Z417" s="78"/>
      <c r="AD417" s="78"/>
    </row>
    <row r="418" spans="9:30" x14ac:dyDescent="0.25">
      <c r="I418" s="78"/>
      <c r="M418" s="80"/>
      <c r="Q418" s="78"/>
      <c r="R418" s="78"/>
      <c r="S418" s="78"/>
      <c r="U418" s="78"/>
      <c r="V418" s="78"/>
      <c r="W418" s="78"/>
      <c r="Y418" s="78"/>
      <c r="Z418" s="78"/>
      <c r="AD418" s="78"/>
    </row>
    <row r="419" spans="9:30" x14ac:dyDescent="0.25">
      <c r="I419" s="78"/>
      <c r="M419" s="80"/>
      <c r="Q419" s="78"/>
      <c r="R419" s="78"/>
      <c r="S419" s="78"/>
      <c r="U419" s="78"/>
      <c r="V419" s="78"/>
      <c r="W419" s="78"/>
      <c r="Y419" s="78"/>
      <c r="Z419" s="78"/>
      <c r="AD419" s="78"/>
    </row>
    <row r="420" spans="9:30" x14ac:dyDescent="0.25">
      <c r="I420" s="78"/>
      <c r="M420" s="80"/>
      <c r="Q420" s="78"/>
      <c r="R420" s="78"/>
      <c r="S420" s="78"/>
      <c r="U420" s="78"/>
      <c r="V420" s="78"/>
      <c r="W420" s="78"/>
      <c r="Y420" s="78"/>
      <c r="Z420" s="78"/>
      <c r="AD420" s="78"/>
    </row>
    <row r="421" spans="9:30" x14ac:dyDescent="0.25">
      <c r="I421" s="78"/>
      <c r="M421" s="80"/>
      <c r="Q421" s="78"/>
      <c r="R421" s="78"/>
      <c r="S421" s="78"/>
      <c r="U421" s="78"/>
      <c r="V421" s="78"/>
      <c r="W421" s="78"/>
      <c r="Y421" s="78"/>
      <c r="Z421" s="78"/>
      <c r="AD421" s="78"/>
    </row>
    <row r="422" spans="9:30" x14ac:dyDescent="0.25">
      <c r="I422" s="78"/>
      <c r="M422" s="80"/>
      <c r="Q422" s="78"/>
      <c r="R422" s="78"/>
      <c r="S422" s="78"/>
      <c r="U422" s="78"/>
      <c r="V422" s="78"/>
      <c r="W422" s="78"/>
      <c r="Y422" s="78"/>
      <c r="Z422" s="78"/>
      <c r="AD422" s="78"/>
    </row>
    <row r="423" spans="9:30" x14ac:dyDescent="0.25">
      <c r="I423" s="78"/>
      <c r="M423" s="80"/>
      <c r="Q423" s="78"/>
      <c r="R423" s="78"/>
      <c r="S423" s="78"/>
      <c r="U423" s="78"/>
      <c r="V423" s="78"/>
      <c r="W423" s="78"/>
      <c r="Y423" s="78"/>
      <c r="Z423" s="78"/>
      <c r="AD423" s="78"/>
    </row>
    <row r="424" spans="9:30" x14ac:dyDescent="0.25">
      <c r="I424" s="78"/>
      <c r="M424" s="80"/>
      <c r="Q424" s="78"/>
      <c r="R424" s="78"/>
      <c r="S424" s="78"/>
      <c r="U424" s="78"/>
      <c r="V424" s="78"/>
      <c r="W424" s="78"/>
      <c r="Y424" s="78"/>
      <c r="Z424" s="78"/>
      <c r="AD424" s="78"/>
    </row>
    <row r="425" spans="9:30" x14ac:dyDescent="0.25">
      <c r="I425" s="78"/>
      <c r="M425" s="80"/>
      <c r="Q425" s="78"/>
      <c r="R425" s="78"/>
      <c r="S425" s="78"/>
      <c r="U425" s="78"/>
      <c r="V425" s="78"/>
      <c r="W425" s="78"/>
      <c r="Y425" s="78"/>
      <c r="Z425" s="78"/>
      <c r="AD425" s="78"/>
    </row>
    <row r="426" spans="9:30" x14ac:dyDescent="0.25">
      <c r="I426" s="78"/>
      <c r="M426" s="80"/>
      <c r="Q426" s="78"/>
      <c r="R426" s="78"/>
      <c r="S426" s="78"/>
      <c r="U426" s="78"/>
      <c r="V426" s="78"/>
      <c r="W426" s="78"/>
      <c r="Y426" s="78"/>
      <c r="Z426" s="78"/>
      <c r="AD426" s="78"/>
    </row>
    <row r="427" spans="9:30" x14ac:dyDescent="0.25">
      <c r="I427" s="78"/>
      <c r="M427" s="80"/>
      <c r="Q427" s="78"/>
      <c r="R427" s="78"/>
      <c r="S427" s="78"/>
      <c r="U427" s="78"/>
      <c r="V427" s="78"/>
      <c r="W427" s="78"/>
      <c r="Y427" s="78"/>
      <c r="Z427" s="78"/>
      <c r="AD427" s="78"/>
    </row>
    <row r="428" spans="9:30" x14ac:dyDescent="0.25">
      <c r="I428" s="78"/>
      <c r="M428" s="80"/>
      <c r="Q428" s="78"/>
      <c r="R428" s="78"/>
      <c r="S428" s="78"/>
      <c r="U428" s="78"/>
      <c r="V428" s="78"/>
      <c r="W428" s="78"/>
      <c r="Y428" s="78"/>
      <c r="Z428" s="78"/>
      <c r="AD428" s="78"/>
    </row>
    <row r="429" spans="9:30" x14ac:dyDescent="0.25">
      <c r="I429" s="78"/>
      <c r="M429" s="80"/>
      <c r="Q429" s="78"/>
      <c r="R429" s="78"/>
      <c r="S429" s="78"/>
      <c r="U429" s="78"/>
      <c r="V429" s="78"/>
      <c r="W429" s="78"/>
      <c r="Y429" s="78"/>
      <c r="Z429" s="78"/>
      <c r="AD429" s="78"/>
    </row>
    <row r="430" spans="9:30" x14ac:dyDescent="0.25">
      <c r="I430" s="78"/>
      <c r="M430" s="80"/>
      <c r="Q430" s="78"/>
      <c r="R430" s="78"/>
      <c r="S430" s="78"/>
      <c r="U430" s="78"/>
      <c r="V430" s="78"/>
      <c r="W430" s="78"/>
      <c r="Y430" s="78"/>
      <c r="Z430" s="78"/>
      <c r="AD430" s="78"/>
    </row>
    <row r="431" spans="9:30" x14ac:dyDescent="0.25">
      <c r="I431" s="78"/>
      <c r="M431" s="80"/>
      <c r="Q431" s="78"/>
      <c r="R431" s="78"/>
      <c r="S431" s="78"/>
      <c r="U431" s="78"/>
      <c r="V431" s="78"/>
      <c r="W431" s="78"/>
      <c r="Y431" s="78"/>
      <c r="Z431" s="78"/>
      <c r="AD431" s="78"/>
    </row>
    <row r="432" spans="9:30" x14ac:dyDescent="0.25">
      <c r="I432" s="78"/>
      <c r="M432" s="80"/>
      <c r="Q432" s="78"/>
      <c r="R432" s="78"/>
      <c r="S432" s="78"/>
      <c r="U432" s="78"/>
      <c r="V432" s="78"/>
      <c r="W432" s="78"/>
      <c r="Y432" s="78"/>
      <c r="Z432" s="78"/>
      <c r="AD432" s="78"/>
    </row>
    <row r="433" spans="9:30" x14ac:dyDescent="0.25">
      <c r="I433" s="78"/>
      <c r="M433" s="80"/>
      <c r="Q433" s="78"/>
      <c r="R433" s="78"/>
      <c r="S433" s="78"/>
      <c r="U433" s="78"/>
      <c r="V433" s="78"/>
      <c r="W433" s="78"/>
      <c r="Y433" s="78"/>
      <c r="Z433" s="78"/>
      <c r="AD433" s="78"/>
    </row>
    <row r="434" spans="9:30" x14ac:dyDescent="0.25">
      <c r="I434" s="78"/>
      <c r="M434" s="80"/>
      <c r="Q434" s="78"/>
      <c r="R434" s="78"/>
      <c r="S434" s="78"/>
      <c r="U434" s="78"/>
      <c r="V434" s="78"/>
      <c r="W434" s="78"/>
      <c r="Y434" s="78"/>
      <c r="Z434" s="78"/>
      <c r="AD434" s="78"/>
    </row>
    <row r="435" spans="9:30" x14ac:dyDescent="0.25">
      <c r="I435" s="78"/>
      <c r="M435" s="80"/>
      <c r="Q435" s="78"/>
      <c r="R435" s="78"/>
      <c r="S435" s="78"/>
      <c r="U435" s="78"/>
      <c r="V435" s="78"/>
      <c r="W435" s="78"/>
      <c r="Y435" s="78"/>
      <c r="Z435" s="78"/>
      <c r="AD435" s="78"/>
    </row>
    <row r="436" spans="9:30" x14ac:dyDescent="0.25">
      <c r="I436" s="78"/>
      <c r="M436" s="80"/>
      <c r="Q436" s="78"/>
      <c r="R436" s="78"/>
      <c r="S436" s="78"/>
      <c r="U436" s="78"/>
      <c r="V436" s="78"/>
      <c r="W436" s="78"/>
      <c r="Y436" s="78"/>
      <c r="Z436" s="78"/>
      <c r="AD436" s="78"/>
    </row>
    <row r="437" spans="9:30" x14ac:dyDescent="0.25">
      <c r="I437" s="78"/>
      <c r="M437" s="80"/>
      <c r="Q437" s="78"/>
      <c r="R437" s="78"/>
      <c r="S437" s="78"/>
      <c r="U437" s="78"/>
      <c r="V437" s="78"/>
      <c r="W437" s="78"/>
      <c r="Y437" s="78"/>
      <c r="Z437" s="78"/>
      <c r="AD437" s="78"/>
    </row>
    <row r="438" spans="9:30" x14ac:dyDescent="0.25">
      <c r="I438" s="78"/>
      <c r="M438" s="80"/>
      <c r="Q438" s="78"/>
      <c r="R438" s="78"/>
      <c r="S438" s="78"/>
      <c r="U438" s="78"/>
      <c r="V438" s="78"/>
      <c r="W438" s="78"/>
      <c r="Y438" s="78"/>
      <c r="Z438" s="78"/>
      <c r="AD438" s="78"/>
    </row>
    <row r="439" spans="9:30" x14ac:dyDescent="0.25">
      <c r="I439" s="78"/>
      <c r="M439" s="80"/>
      <c r="Q439" s="78"/>
      <c r="R439" s="78"/>
      <c r="S439" s="78"/>
      <c r="U439" s="78"/>
      <c r="V439" s="78"/>
      <c r="W439" s="78"/>
      <c r="Y439" s="78"/>
      <c r="Z439" s="78"/>
      <c r="AD439" s="78"/>
    </row>
    <row r="440" spans="9:30" x14ac:dyDescent="0.25">
      <c r="I440" s="78"/>
      <c r="M440" s="80"/>
      <c r="Q440" s="78"/>
      <c r="R440" s="78"/>
      <c r="S440" s="78"/>
      <c r="U440" s="78"/>
      <c r="V440" s="78"/>
      <c r="W440" s="78"/>
      <c r="Y440" s="78"/>
      <c r="Z440" s="78"/>
      <c r="AD440" s="78"/>
    </row>
    <row r="441" spans="9:30" x14ac:dyDescent="0.25">
      <c r="I441" s="78"/>
      <c r="M441" s="80"/>
      <c r="Q441" s="78"/>
      <c r="R441" s="78"/>
      <c r="S441" s="78"/>
      <c r="U441" s="78"/>
      <c r="V441" s="78"/>
      <c r="W441" s="78"/>
      <c r="Y441" s="78"/>
      <c r="Z441" s="78"/>
      <c r="AD441" s="78"/>
    </row>
    <row r="442" spans="9:30" x14ac:dyDescent="0.25">
      <c r="I442" s="78"/>
      <c r="M442" s="80"/>
      <c r="Q442" s="78"/>
      <c r="R442" s="78"/>
      <c r="S442" s="78"/>
      <c r="U442" s="78"/>
      <c r="V442" s="78"/>
      <c r="W442" s="78"/>
      <c r="Y442" s="78"/>
      <c r="Z442" s="78"/>
      <c r="AD442" s="78"/>
    </row>
    <row r="443" spans="9:30" x14ac:dyDescent="0.25">
      <c r="I443" s="78"/>
      <c r="M443" s="80"/>
      <c r="Q443" s="78"/>
      <c r="R443" s="78"/>
      <c r="S443" s="78"/>
      <c r="U443" s="78"/>
      <c r="V443" s="78"/>
      <c r="W443" s="78"/>
      <c r="Y443" s="78"/>
      <c r="Z443" s="78"/>
      <c r="AD443" s="78"/>
    </row>
    <row r="444" spans="9:30" x14ac:dyDescent="0.25">
      <c r="I444" s="78"/>
      <c r="M444" s="80"/>
      <c r="Q444" s="78"/>
      <c r="R444" s="78"/>
      <c r="S444" s="78"/>
      <c r="U444" s="78"/>
      <c r="V444" s="78"/>
      <c r="W444" s="78"/>
      <c r="Y444" s="78"/>
      <c r="Z444" s="78"/>
      <c r="AD444" s="78"/>
    </row>
    <row r="445" spans="9:30" x14ac:dyDescent="0.25">
      <c r="I445" s="78"/>
      <c r="M445" s="80"/>
      <c r="Q445" s="78"/>
      <c r="R445" s="78"/>
      <c r="S445" s="78"/>
      <c r="U445" s="78"/>
      <c r="V445" s="78"/>
      <c r="W445" s="78"/>
      <c r="Y445" s="78"/>
      <c r="Z445" s="78"/>
      <c r="AD445" s="78"/>
    </row>
    <row r="446" spans="9:30" x14ac:dyDescent="0.25">
      <c r="I446" s="78"/>
      <c r="M446" s="80"/>
      <c r="Q446" s="78"/>
      <c r="R446" s="78"/>
      <c r="S446" s="78"/>
      <c r="U446" s="78"/>
      <c r="V446" s="78"/>
      <c r="W446" s="78"/>
      <c r="Y446" s="78"/>
      <c r="Z446" s="78"/>
      <c r="AD446" s="78"/>
    </row>
    <row r="447" spans="9:30" x14ac:dyDescent="0.25">
      <c r="I447" s="78"/>
      <c r="M447" s="80"/>
      <c r="Q447" s="78"/>
      <c r="R447" s="78"/>
      <c r="S447" s="78"/>
      <c r="U447" s="78"/>
      <c r="V447" s="78"/>
      <c r="W447" s="78"/>
      <c r="Y447" s="78"/>
      <c r="Z447" s="78"/>
      <c r="AD447" s="78"/>
    </row>
    <row r="448" spans="9:30" x14ac:dyDescent="0.25">
      <c r="I448" s="78"/>
      <c r="M448" s="80"/>
      <c r="Q448" s="78"/>
      <c r="R448" s="78"/>
      <c r="S448" s="78"/>
      <c r="U448" s="78"/>
      <c r="V448" s="78"/>
      <c r="W448" s="78"/>
      <c r="Y448" s="78"/>
      <c r="Z448" s="78"/>
      <c r="AD448" s="78"/>
    </row>
    <row r="449" spans="9:30" x14ac:dyDescent="0.25">
      <c r="I449" s="78"/>
      <c r="M449" s="80"/>
      <c r="Q449" s="78"/>
      <c r="R449" s="78"/>
      <c r="S449" s="78"/>
      <c r="U449" s="78"/>
      <c r="V449" s="78"/>
      <c r="W449" s="78"/>
      <c r="Y449" s="78"/>
      <c r="Z449" s="78"/>
      <c r="AD449" s="78"/>
    </row>
    <row r="450" spans="9:30" x14ac:dyDescent="0.25">
      <c r="I450" s="78"/>
      <c r="M450" s="80"/>
      <c r="Q450" s="78"/>
      <c r="R450" s="78"/>
      <c r="S450" s="78"/>
      <c r="U450" s="78"/>
      <c r="V450" s="78"/>
      <c r="W450" s="78"/>
      <c r="Y450" s="78"/>
      <c r="Z450" s="78"/>
      <c r="AD450" s="78"/>
    </row>
    <row r="451" spans="9:30" x14ac:dyDescent="0.25">
      <c r="I451" s="78"/>
      <c r="M451" s="80"/>
      <c r="Q451" s="78"/>
      <c r="R451" s="78"/>
      <c r="S451" s="78"/>
      <c r="U451" s="78"/>
      <c r="V451" s="78"/>
      <c r="W451" s="78"/>
      <c r="Y451" s="78"/>
      <c r="Z451" s="78"/>
      <c r="AD451" s="78"/>
    </row>
    <row r="452" spans="9:30" x14ac:dyDescent="0.25">
      <c r="I452" s="78"/>
      <c r="M452" s="80"/>
      <c r="Q452" s="78"/>
      <c r="R452" s="78"/>
      <c r="S452" s="78"/>
      <c r="U452" s="78"/>
      <c r="V452" s="78"/>
      <c r="W452" s="78"/>
      <c r="Y452" s="78"/>
      <c r="Z452" s="78"/>
      <c r="AD452" s="78"/>
    </row>
    <row r="453" spans="9:30" x14ac:dyDescent="0.25">
      <c r="I453" s="78"/>
      <c r="M453" s="80"/>
      <c r="Q453" s="78"/>
      <c r="R453" s="78"/>
      <c r="S453" s="78"/>
      <c r="U453" s="78"/>
      <c r="V453" s="78"/>
      <c r="W453" s="78"/>
      <c r="Y453" s="78"/>
      <c r="Z453" s="78"/>
      <c r="AD453" s="78"/>
    </row>
    <row r="454" spans="9:30" x14ac:dyDescent="0.25">
      <c r="I454" s="78"/>
      <c r="M454" s="80"/>
      <c r="Q454" s="78"/>
      <c r="R454" s="78"/>
      <c r="S454" s="78"/>
      <c r="U454" s="78"/>
      <c r="V454" s="78"/>
      <c r="W454" s="78"/>
      <c r="Y454" s="78"/>
      <c r="Z454" s="78"/>
      <c r="AD454" s="78"/>
    </row>
    <row r="455" spans="9:30" x14ac:dyDescent="0.25">
      <c r="I455" s="78"/>
      <c r="M455" s="80"/>
      <c r="Q455" s="78"/>
      <c r="R455" s="78"/>
      <c r="S455" s="78"/>
      <c r="U455" s="78"/>
      <c r="V455" s="78"/>
      <c r="W455" s="78"/>
      <c r="Y455" s="78"/>
      <c r="Z455" s="78"/>
      <c r="AD455" s="78"/>
    </row>
    <row r="456" spans="9:30" x14ac:dyDescent="0.25">
      <c r="I456" s="78"/>
      <c r="M456" s="80"/>
      <c r="Q456" s="78"/>
      <c r="R456" s="78"/>
      <c r="S456" s="78"/>
      <c r="U456" s="78"/>
      <c r="V456" s="78"/>
      <c r="W456" s="78"/>
      <c r="Y456" s="78"/>
      <c r="Z456" s="78"/>
      <c r="AD456" s="78"/>
    </row>
    <row r="457" spans="9:30" x14ac:dyDescent="0.25">
      <c r="I457" s="78"/>
      <c r="M457" s="80"/>
      <c r="Q457" s="78"/>
      <c r="R457" s="78"/>
      <c r="S457" s="78"/>
      <c r="U457" s="78"/>
      <c r="V457" s="78"/>
      <c r="W457" s="78"/>
      <c r="Y457" s="78"/>
      <c r="Z457" s="78"/>
      <c r="AD457" s="78"/>
    </row>
    <row r="458" spans="9:30" x14ac:dyDescent="0.25">
      <c r="I458" s="78"/>
      <c r="M458" s="80"/>
      <c r="Q458" s="78"/>
      <c r="R458" s="78"/>
      <c r="S458" s="78"/>
      <c r="U458" s="78"/>
      <c r="V458" s="78"/>
      <c r="W458" s="78"/>
      <c r="Y458" s="78"/>
      <c r="Z458" s="78"/>
      <c r="AD458" s="78"/>
    </row>
    <row r="459" spans="9:30" x14ac:dyDescent="0.25">
      <c r="I459" s="78"/>
      <c r="M459" s="80"/>
      <c r="Q459" s="78"/>
      <c r="R459" s="78"/>
      <c r="S459" s="78"/>
      <c r="U459" s="78"/>
      <c r="V459" s="78"/>
      <c r="W459" s="78"/>
      <c r="Y459" s="78"/>
      <c r="Z459" s="78"/>
      <c r="AD459" s="78"/>
    </row>
    <row r="460" spans="9:30" x14ac:dyDescent="0.25">
      <c r="I460" s="78"/>
      <c r="M460" s="80"/>
      <c r="Q460" s="78"/>
      <c r="R460" s="78"/>
      <c r="S460" s="78"/>
      <c r="U460" s="78"/>
      <c r="V460" s="78"/>
      <c r="W460" s="78"/>
      <c r="Y460" s="78"/>
      <c r="Z460" s="78"/>
      <c r="AD460" s="78"/>
    </row>
    <row r="461" spans="9:30" x14ac:dyDescent="0.25">
      <c r="I461" s="78"/>
      <c r="M461" s="80"/>
      <c r="Q461" s="78"/>
      <c r="R461" s="78"/>
      <c r="S461" s="78"/>
      <c r="U461" s="78"/>
      <c r="V461" s="78"/>
      <c r="W461" s="78"/>
      <c r="Y461" s="78"/>
      <c r="Z461" s="78"/>
      <c r="AD461" s="78"/>
    </row>
    <row r="462" spans="9:30" x14ac:dyDescent="0.25">
      <c r="I462" s="78"/>
      <c r="M462" s="80"/>
      <c r="Q462" s="78"/>
      <c r="R462" s="78"/>
      <c r="S462" s="78"/>
      <c r="U462" s="78"/>
      <c r="V462" s="78"/>
      <c r="W462" s="78"/>
      <c r="Y462" s="78"/>
      <c r="Z462" s="78"/>
      <c r="AD462" s="78"/>
    </row>
    <row r="463" spans="9:30" x14ac:dyDescent="0.25">
      <c r="I463" s="78"/>
      <c r="M463" s="80"/>
      <c r="Q463" s="78"/>
      <c r="R463" s="78"/>
      <c r="S463" s="78"/>
      <c r="U463" s="78"/>
      <c r="V463" s="78"/>
      <c r="W463" s="78"/>
      <c r="Y463" s="78"/>
      <c r="Z463" s="78"/>
      <c r="AD463" s="78"/>
    </row>
    <row r="464" spans="9:30" x14ac:dyDescent="0.25">
      <c r="I464" s="78"/>
      <c r="M464" s="80"/>
      <c r="Q464" s="78"/>
      <c r="R464" s="78"/>
      <c r="S464" s="78"/>
      <c r="U464" s="78"/>
      <c r="V464" s="78"/>
      <c r="W464" s="78"/>
      <c r="Y464" s="78"/>
      <c r="Z464" s="78"/>
      <c r="AD464" s="78"/>
    </row>
    <row r="465" spans="9:30" x14ac:dyDescent="0.25">
      <c r="I465" s="78"/>
      <c r="M465" s="80"/>
      <c r="Q465" s="78"/>
      <c r="R465" s="78"/>
      <c r="S465" s="78"/>
      <c r="U465" s="78"/>
      <c r="V465" s="78"/>
      <c r="W465" s="78"/>
      <c r="Y465" s="78"/>
      <c r="Z465" s="78"/>
      <c r="AD465" s="78"/>
    </row>
    <row r="466" spans="9:30" x14ac:dyDescent="0.25">
      <c r="I466" s="78"/>
      <c r="M466" s="80"/>
      <c r="Q466" s="78"/>
      <c r="R466" s="78"/>
      <c r="S466" s="78"/>
      <c r="U466" s="78"/>
      <c r="V466" s="78"/>
      <c r="W466" s="78"/>
      <c r="Y466" s="78"/>
      <c r="Z466" s="78"/>
      <c r="AD466" s="78"/>
    </row>
    <row r="467" spans="9:30" x14ac:dyDescent="0.25">
      <c r="I467" s="78"/>
      <c r="M467" s="80"/>
      <c r="Q467" s="78"/>
      <c r="R467" s="78"/>
      <c r="S467" s="78"/>
      <c r="U467" s="78"/>
      <c r="V467" s="78"/>
      <c r="W467" s="78"/>
      <c r="Y467" s="78"/>
      <c r="Z467" s="78"/>
      <c r="AD467" s="78"/>
    </row>
    <row r="468" spans="9:30" x14ac:dyDescent="0.25">
      <c r="I468" s="78"/>
      <c r="M468" s="80"/>
      <c r="Q468" s="78"/>
      <c r="R468" s="78"/>
      <c r="S468" s="78"/>
      <c r="U468" s="78"/>
      <c r="V468" s="78"/>
      <c r="W468" s="78"/>
      <c r="Y468" s="78"/>
      <c r="Z468" s="78"/>
      <c r="AD468" s="78"/>
    </row>
    <row r="469" spans="9:30" x14ac:dyDescent="0.25">
      <c r="I469" s="78"/>
      <c r="M469" s="80"/>
      <c r="Q469" s="78"/>
      <c r="R469" s="78"/>
      <c r="S469" s="78"/>
      <c r="U469" s="78"/>
      <c r="V469" s="78"/>
      <c r="W469" s="78"/>
      <c r="Y469" s="78"/>
      <c r="Z469" s="78"/>
      <c r="AD469" s="78"/>
    </row>
    <row r="470" spans="9:30" x14ac:dyDescent="0.25">
      <c r="I470" s="78"/>
      <c r="M470" s="80"/>
      <c r="Q470" s="78"/>
      <c r="R470" s="78"/>
      <c r="S470" s="78"/>
      <c r="U470" s="78"/>
      <c r="V470" s="78"/>
      <c r="W470" s="78"/>
      <c r="Y470" s="78"/>
      <c r="Z470" s="78"/>
      <c r="AD470" s="78"/>
    </row>
    <row r="471" spans="9:30" x14ac:dyDescent="0.25">
      <c r="I471" s="78"/>
      <c r="M471" s="80"/>
      <c r="Q471" s="78"/>
      <c r="R471" s="78"/>
      <c r="S471" s="78"/>
      <c r="U471" s="78"/>
      <c r="V471" s="78"/>
      <c r="W471" s="78"/>
      <c r="Y471" s="78"/>
      <c r="Z471" s="78"/>
      <c r="AD471" s="78"/>
    </row>
    <row r="472" spans="9:30" x14ac:dyDescent="0.25">
      <c r="I472" s="78"/>
      <c r="M472" s="80"/>
      <c r="Q472" s="78"/>
      <c r="R472" s="78"/>
      <c r="S472" s="78"/>
      <c r="U472" s="78"/>
      <c r="V472" s="78"/>
      <c r="W472" s="78"/>
      <c r="Y472" s="78"/>
      <c r="Z472" s="78"/>
      <c r="AD472" s="78"/>
    </row>
    <row r="473" spans="9:30" x14ac:dyDescent="0.25">
      <c r="I473" s="78"/>
      <c r="M473" s="80"/>
      <c r="Q473" s="78"/>
      <c r="R473" s="78"/>
      <c r="S473" s="78"/>
      <c r="U473" s="78"/>
      <c r="V473" s="78"/>
      <c r="W473" s="78"/>
      <c r="Y473" s="78"/>
      <c r="Z473" s="78"/>
      <c r="AD473" s="78"/>
    </row>
    <row r="474" spans="9:30" x14ac:dyDescent="0.25">
      <c r="I474" s="78"/>
      <c r="M474" s="80"/>
      <c r="Q474" s="78"/>
      <c r="R474" s="78"/>
      <c r="S474" s="78"/>
      <c r="U474" s="78"/>
      <c r="V474" s="78"/>
      <c r="W474" s="78"/>
      <c r="Y474" s="78"/>
      <c r="Z474" s="78"/>
      <c r="AD474" s="78"/>
    </row>
    <row r="475" spans="9:30" x14ac:dyDescent="0.25">
      <c r="I475" s="78"/>
      <c r="M475" s="80"/>
      <c r="Q475" s="78"/>
      <c r="R475" s="78"/>
      <c r="S475" s="78"/>
      <c r="U475" s="78"/>
      <c r="V475" s="78"/>
      <c r="W475" s="78"/>
      <c r="Y475" s="78"/>
      <c r="Z475" s="78"/>
      <c r="AD475" s="78"/>
    </row>
    <row r="476" spans="9:30" x14ac:dyDescent="0.25">
      <c r="I476" s="78"/>
      <c r="M476" s="80"/>
      <c r="Q476" s="78"/>
      <c r="R476" s="78"/>
      <c r="S476" s="78"/>
      <c r="U476" s="78"/>
      <c r="V476" s="78"/>
      <c r="W476" s="78"/>
      <c r="Y476" s="78"/>
      <c r="Z476" s="78"/>
      <c r="AD476" s="78"/>
    </row>
    <row r="477" spans="9:30" x14ac:dyDescent="0.25">
      <c r="I477" s="78"/>
      <c r="M477" s="80"/>
      <c r="Q477" s="78"/>
      <c r="R477" s="78"/>
      <c r="S477" s="78"/>
      <c r="U477" s="78"/>
      <c r="V477" s="78"/>
      <c r="W477" s="78"/>
      <c r="Y477" s="78"/>
      <c r="Z477" s="78"/>
      <c r="AD477" s="78"/>
    </row>
    <row r="478" spans="9:30" x14ac:dyDescent="0.25">
      <c r="I478" s="78"/>
      <c r="M478" s="80"/>
      <c r="Q478" s="78"/>
      <c r="R478" s="78"/>
      <c r="S478" s="78"/>
      <c r="U478" s="78"/>
      <c r="V478" s="78"/>
      <c r="W478" s="78"/>
      <c r="Y478" s="78"/>
      <c r="Z478" s="78"/>
      <c r="AD478" s="78"/>
    </row>
    <row r="479" spans="9:30" x14ac:dyDescent="0.25">
      <c r="I479" s="78"/>
      <c r="M479" s="80"/>
      <c r="Q479" s="78"/>
      <c r="R479" s="78"/>
      <c r="S479" s="78"/>
      <c r="U479" s="78"/>
      <c r="V479" s="78"/>
      <c r="W479" s="78"/>
      <c r="Y479" s="78"/>
      <c r="Z479" s="78"/>
      <c r="AD479" s="78"/>
    </row>
    <row r="480" spans="9:30" x14ac:dyDescent="0.25">
      <c r="I480" s="78"/>
      <c r="M480" s="80"/>
      <c r="Q480" s="78"/>
      <c r="R480" s="78"/>
      <c r="S480" s="78"/>
      <c r="U480" s="78"/>
      <c r="V480" s="78"/>
      <c r="W480" s="78"/>
      <c r="Y480" s="78"/>
      <c r="Z480" s="78"/>
      <c r="AD480" s="78"/>
    </row>
    <row r="481" spans="9:30" x14ac:dyDescent="0.25">
      <c r="I481" s="78"/>
      <c r="M481" s="80"/>
      <c r="Q481" s="78"/>
      <c r="R481" s="78"/>
      <c r="S481" s="78"/>
      <c r="U481" s="78"/>
      <c r="V481" s="78"/>
      <c r="W481" s="78"/>
      <c r="Y481" s="78"/>
      <c r="Z481" s="78"/>
      <c r="AD481" s="78"/>
    </row>
    <row r="482" spans="9:30" x14ac:dyDescent="0.25">
      <c r="I482" s="78"/>
      <c r="M482" s="80"/>
      <c r="Q482" s="78"/>
      <c r="R482" s="78"/>
      <c r="S482" s="78"/>
      <c r="U482" s="78"/>
      <c r="V482" s="78"/>
      <c r="W482" s="78"/>
      <c r="Y482" s="78"/>
      <c r="Z482" s="78"/>
      <c r="AD482" s="78"/>
    </row>
    <row r="483" spans="9:30" x14ac:dyDescent="0.25">
      <c r="I483" s="78"/>
      <c r="M483" s="80"/>
      <c r="Q483" s="78"/>
      <c r="R483" s="78"/>
      <c r="S483" s="78"/>
      <c r="U483" s="78"/>
      <c r="V483" s="78"/>
      <c r="W483" s="78"/>
      <c r="Y483" s="78"/>
      <c r="Z483" s="78"/>
      <c r="AD483" s="78"/>
    </row>
    <row r="484" spans="9:30" x14ac:dyDescent="0.25">
      <c r="I484" s="78"/>
      <c r="M484" s="80"/>
      <c r="Q484" s="78"/>
      <c r="R484" s="78"/>
      <c r="S484" s="78"/>
      <c r="U484" s="78"/>
      <c r="V484" s="78"/>
      <c r="W484" s="78"/>
      <c r="Y484" s="78"/>
      <c r="Z484" s="78"/>
      <c r="AD484" s="78"/>
    </row>
    <row r="485" spans="9:30" x14ac:dyDescent="0.25">
      <c r="I485" s="78"/>
      <c r="M485" s="80"/>
      <c r="Q485" s="78"/>
      <c r="R485" s="78"/>
      <c r="S485" s="78"/>
      <c r="U485" s="78"/>
      <c r="V485" s="78"/>
      <c r="W485" s="78"/>
      <c r="Y485" s="78"/>
      <c r="Z485" s="78"/>
      <c r="AD485" s="78"/>
    </row>
    <row r="486" spans="9:30" x14ac:dyDescent="0.25">
      <c r="M486" s="80"/>
      <c r="Q486" s="78"/>
      <c r="R486" s="78"/>
      <c r="S486" s="78"/>
      <c r="U486" s="78"/>
      <c r="V486" s="78"/>
      <c r="W486" s="78"/>
      <c r="Y486" s="78"/>
      <c r="Z486" s="78"/>
      <c r="AD486" s="78"/>
    </row>
    <row r="487" spans="9:30" x14ac:dyDescent="0.25">
      <c r="Q487" s="78"/>
      <c r="R487" s="78"/>
      <c r="S487" s="78"/>
      <c r="U487" s="78"/>
      <c r="V487" s="78"/>
      <c r="W487" s="78"/>
      <c r="Y487" s="78"/>
      <c r="Z487" s="78"/>
      <c r="AD487" s="78"/>
    </row>
    <row r="488" spans="9:30" x14ac:dyDescent="0.25">
      <c r="Q488" s="78"/>
      <c r="R488" s="78"/>
      <c r="S488" s="78"/>
      <c r="U488" s="78"/>
      <c r="V488" s="78"/>
      <c r="W488" s="78"/>
      <c r="Y488" s="78"/>
      <c r="Z488" s="78"/>
      <c r="AD488" s="78"/>
    </row>
    <row r="489" spans="9:30" x14ac:dyDescent="0.25">
      <c r="Q489" s="78"/>
      <c r="R489" s="78"/>
      <c r="S489" s="78"/>
      <c r="U489" s="78"/>
      <c r="V489" s="78"/>
      <c r="W489" s="78"/>
      <c r="Y489" s="78"/>
      <c r="Z489" s="78"/>
      <c r="AD489" s="78"/>
    </row>
    <row r="490" spans="9:30" x14ac:dyDescent="0.25">
      <c r="Q490" s="78"/>
      <c r="R490" s="78"/>
      <c r="S490" s="78"/>
      <c r="U490" s="78"/>
      <c r="V490" s="78"/>
      <c r="W490" s="78"/>
      <c r="Y490" s="78"/>
      <c r="Z490" s="78"/>
      <c r="AD490" s="78"/>
    </row>
    <row r="491" spans="9:30" x14ac:dyDescent="0.25">
      <c r="Q491" s="78"/>
      <c r="R491" s="78"/>
      <c r="S491" s="78"/>
      <c r="U491" s="78"/>
      <c r="V491" s="78"/>
      <c r="W491" s="78"/>
      <c r="Y491" s="78"/>
      <c r="Z491" s="78"/>
      <c r="AD491" s="78"/>
    </row>
    <row r="492" spans="9:30" x14ac:dyDescent="0.25">
      <c r="Q492" s="78"/>
      <c r="R492" s="78"/>
      <c r="S492" s="78"/>
      <c r="U492" s="78"/>
      <c r="V492" s="78"/>
      <c r="W492" s="78"/>
      <c r="Y492" s="78"/>
      <c r="Z492" s="78"/>
      <c r="AD492" s="78"/>
    </row>
    <row r="493" spans="9:30" x14ac:dyDescent="0.25">
      <c r="Q493" s="78"/>
      <c r="R493" s="78"/>
      <c r="S493" s="78"/>
      <c r="U493" s="78"/>
      <c r="V493" s="78"/>
      <c r="W493" s="78"/>
      <c r="Y493" s="78"/>
      <c r="Z493" s="78"/>
      <c r="AD493" s="78"/>
    </row>
    <row r="494" spans="9:30" x14ac:dyDescent="0.25">
      <c r="M494" s="95"/>
      <c r="Q494" s="78"/>
      <c r="R494" s="78"/>
      <c r="S494" s="78"/>
      <c r="U494" s="78"/>
      <c r="V494" s="78"/>
      <c r="W494" s="78"/>
      <c r="Y494" s="78"/>
      <c r="Z494" s="78"/>
      <c r="AD494" s="78"/>
    </row>
    <row r="495" spans="9:30" x14ac:dyDescent="0.25">
      <c r="Q495" s="78"/>
      <c r="R495" s="78"/>
      <c r="S495" s="78"/>
      <c r="U495" s="78"/>
      <c r="V495" s="78"/>
      <c r="W495" s="78"/>
      <c r="Y495" s="78"/>
      <c r="Z495" s="78"/>
      <c r="AD495" s="78"/>
    </row>
    <row r="496" spans="9:30" x14ac:dyDescent="0.25">
      <c r="Q496" s="78"/>
      <c r="R496" s="78"/>
      <c r="S496" s="78"/>
      <c r="U496" s="78"/>
      <c r="V496" s="78"/>
      <c r="W496" s="78"/>
      <c r="Y496" s="78"/>
      <c r="Z496" s="78"/>
      <c r="AD496" s="78"/>
    </row>
    <row r="497" spans="17:30" x14ac:dyDescent="0.25">
      <c r="Q497" s="78"/>
      <c r="R497" s="78"/>
      <c r="S497" s="78"/>
      <c r="U497" s="78"/>
      <c r="V497" s="78"/>
      <c r="W497" s="78"/>
      <c r="Y497" s="78"/>
      <c r="Z497" s="78"/>
      <c r="AD497" s="78"/>
    </row>
    <row r="498" spans="17:30" x14ac:dyDescent="0.25">
      <c r="Q498" s="78"/>
      <c r="R498" s="78"/>
      <c r="S498" s="78"/>
      <c r="U498" s="78"/>
      <c r="V498" s="78"/>
      <c r="W498" s="78"/>
      <c r="Y498" s="78"/>
      <c r="Z498" s="78"/>
      <c r="AD498" s="78"/>
    </row>
    <row r="499" spans="17:30" x14ac:dyDescent="0.25">
      <c r="Q499" s="78"/>
      <c r="R499" s="78"/>
      <c r="S499" s="78"/>
      <c r="U499" s="78"/>
      <c r="V499" s="78"/>
      <c r="W499" s="78"/>
      <c r="Y499" s="78"/>
      <c r="Z499" s="78"/>
      <c r="AD499" s="78"/>
    </row>
    <row r="500" spans="17:30" x14ac:dyDescent="0.25">
      <c r="Q500" s="78"/>
      <c r="R500" s="78"/>
      <c r="S500" s="78"/>
      <c r="U500" s="78"/>
      <c r="V500" s="78"/>
      <c r="W500" s="78"/>
      <c r="Y500" s="78"/>
      <c r="Z500" s="78"/>
      <c r="AD500" s="78"/>
    </row>
    <row r="501" spans="17:30" x14ac:dyDescent="0.25">
      <c r="Q501" s="78"/>
      <c r="R501" s="78"/>
      <c r="S501" s="78"/>
      <c r="U501" s="78"/>
      <c r="V501" s="78"/>
      <c r="W501" s="78"/>
      <c r="Y501" s="78"/>
      <c r="Z501" s="78"/>
      <c r="AD501" s="78"/>
    </row>
    <row r="502" spans="17:30" x14ac:dyDescent="0.25">
      <c r="Q502" s="78"/>
      <c r="R502" s="78"/>
      <c r="S502" s="78"/>
      <c r="U502" s="78"/>
      <c r="V502" s="78"/>
      <c r="W502" s="78"/>
      <c r="Y502" s="78"/>
      <c r="Z502" s="78"/>
      <c r="AD502" s="78"/>
    </row>
    <row r="503" spans="17:30" x14ac:dyDescent="0.25">
      <c r="Q503" s="78"/>
      <c r="R503" s="78"/>
      <c r="S503" s="78"/>
      <c r="U503" s="78"/>
      <c r="V503" s="78"/>
      <c r="W503" s="78"/>
      <c r="Y503" s="78"/>
      <c r="Z503" s="78"/>
      <c r="AD503" s="78"/>
    </row>
    <row r="504" spans="17:30" x14ac:dyDescent="0.25">
      <c r="Q504" s="78"/>
      <c r="R504" s="78"/>
      <c r="S504" s="78"/>
      <c r="U504" s="78"/>
      <c r="V504" s="78"/>
      <c r="W504" s="78"/>
      <c r="Y504" s="78"/>
      <c r="Z504" s="78"/>
      <c r="AD504" s="78"/>
    </row>
    <row r="505" spans="17:30" x14ac:dyDescent="0.25">
      <c r="Q505" s="78"/>
      <c r="R505" s="78"/>
      <c r="S505" s="78"/>
      <c r="U505" s="78"/>
      <c r="V505" s="78"/>
      <c r="W505" s="78"/>
      <c r="Y505" s="78"/>
      <c r="Z505" s="78"/>
      <c r="AD505" s="78"/>
    </row>
    <row r="506" spans="17:30" x14ac:dyDescent="0.25">
      <c r="Q506" s="78"/>
      <c r="R506" s="78"/>
      <c r="S506" s="78"/>
      <c r="U506" s="78"/>
      <c r="V506" s="78"/>
      <c r="W506" s="78"/>
      <c r="Y506" s="78"/>
      <c r="Z506" s="78"/>
      <c r="AD506" s="78"/>
    </row>
    <row r="507" spans="17:30" x14ac:dyDescent="0.25">
      <c r="Q507" s="78"/>
      <c r="R507" s="78"/>
      <c r="S507" s="78"/>
      <c r="U507" s="78"/>
      <c r="V507" s="78"/>
      <c r="W507" s="78"/>
      <c r="Y507" s="78"/>
      <c r="Z507" s="78"/>
      <c r="AD507" s="78"/>
    </row>
    <row r="508" spans="17:30" x14ac:dyDescent="0.25">
      <c r="Q508" s="78"/>
      <c r="R508" s="78"/>
      <c r="S508" s="78"/>
      <c r="U508" s="78"/>
      <c r="V508" s="78"/>
      <c r="W508" s="78"/>
      <c r="Y508" s="78"/>
      <c r="Z508" s="78"/>
      <c r="AD508" s="78"/>
    </row>
    <row r="509" spans="17:30" x14ac:dyDescent="0.25">
      <c r="Q509" s="78"/>
      <c r="R509" s="78"/>
      <c r="S509" s="78"/>
      <c r="U509" s="78"/>
      <c r="V509" s="78"/>
      <c r="W509" s="78"/>
      <c r="Y509" s="78"/>
      <c r="Z509" s="78"/>
      <c r="AD509" s="78"/>
    </row>
    <row r="510" spans="17:30" x14ac:dyDescent="0.25">
      <c r="Q510" s="78"/>
      <c r="R510" s="78"/>
      <c r="S510" s="78"/>
      <c r="U510" s="78"/>
      <c r="V510" s="78"/>
      <c r="W510" s="78"/>
      <c r="Y510" s="78"/>
      <c r="Z510" s="78"/>
      <c r="AD510" s="78"/>
    </row>
    <row r="511" spans="17:30" x14ac:dyDescent="0.25">
      <c r="Q511" s="78"/>
      <c r="R511" s="78"/>
      <c r="S511" s="78"/>
      <c r="U511" s="78"/>
      <c r="V511" s="78"/>
      <c r="W511" s="78"/>
      <c r="Y511" s="78"/>
      <c r="Z511" s="78"/>
      <c r="AD511" s="78"/>
    </row>
    <row r="512" spans="17:30" x14ac:dyDescent="0.25">
      <c r="Q512" s="78"/>
      <c r="R512" s="78"/>
      <c r="S512" s="78"/>
      <c r="U512" s="78"/>
      <c r="V512" s="78"/>
      <c r="W512" s="78"/>
      <c r="Y512" s="78"/>
      <c r="Z512" s="78"/>
      <c r="AD512" s="78"/>
    </row>
    <row r="513" spans="17:30" x14ac:dyDescent="0.25">
      <c r="Q513" s="78"/>
      <c r="R513" s="78"/>
      <c r="S513" s="78"/>
      <c r="U513" s="78"/>
      <c r="V513" s="78"/>
      <c r="W513" s="78"/>
      <c r="Y513" s="78"/>
      <c r="Z513" s="78"/>
      <c r="AD513" s="78"/>
    </row>
    <row r="514" spans="17:30" x14ac:dyDescent="0.25">
      <c r="Q514" s="78"/>
      <c r="R514" s="78"/>
      <c r="S514" s="78"/>
      <c r="U514" s="78"/>
      <c r="V514" s="78"/>
      <c r="W514" s="78"/>
      <c r="Y514" s="78"/>
      <c r="Z514" s="78"/>
      <c r="AD514" s="78"/>
    </row>
    <row r="515" spans="17:30" x14ac:dyDescent="0.25">
      <c r="Q515" s="78"/>
      <c r="R515" s="78"/>
      <c r="S515" s="78"/>
      <c r="U515" s="78"/>
      <c r="V515" s="78"/>
      <c r="W515" s="78"/>
      <c r="Y515" s="78"/>
      <c r="Z515" s="78"/>
      <c r="AD515" s="78"/>
    </row>
    <row r="516" spans="17:30" x14ac:dyDescent="0.25">
      <c r="Q516" s="78"/>
      <c r="R516" s="78"/>
      <c r="S516" s="78"/>
      <c r="U516" s="78"/>
      <c r="V516" s="78"/>
      <c r="W516" s="78"/>
      <c r="Y516" s="78"/>
      <c r="Z516" s="78"/>
      <c r="AD516" s="78"/>
    </row>
    <row r="517" spans="17:30" x14ac:dyDescent="0.25">
      <c r="Q517" s="78"/>
      <c r="R517" s="78"/>
      <c r="S517" s="78"/>
      <c r="U517" s="78"/>
      <c r="V517" s="78"/>
      <c r="W517" s="78"/>
      <c r="Y517" s="78"/>
      <c r="Z517" s="78"/>
      <c r="AD517" s="78"/>
    </row>
    <row r="518" spans="17:30" x14ac:dyDescent="0.25">
      <c r="Q518" s="78"/>
      <c r="R518" s="78"/>
      <c r="S518" s="78"/>
      <c r="U518" s="78"/>
      <c r="V518" s="78"/>
      <c r="W518" s="78"/>
      <c r="Y518" s="78"/>
      <c r="Z518" s="78"/>
      <c r="AD518" s="78"/>
    </row>
    <row r="519" spans="17:30" x14ac:dyDescent="0.25">
      <c r="Q519" s="78"/>
      <c r="R519" s="78"/>
      <c r="S519" s="78"/>
      <c r="U519" s="78"/>
      <c r="V519" s="78"/>
      <c r="W519" s="78"/>
      <c r="Y519" s="78"/>
      <c r="Z519" s="78"/>
      <c r="AD519" s="78"/>
    </row>
    <row r="520" spans="17:30" x14ac:dyDescent="0.25">
      <c r="Q520" s="78"/>
      <c r="R520" s="78"/>
      <c r="S520" s="78"/>
      <c r="U520" s="78"/>
      <c r="V520" s="78"/>
      <c r="W520" s="78"/>
      <c r="Y520" s="78"/>
      <c r="Z520" s="78"/>
      <c r="AD520" s="78"/>
    </row>
    <row r="521" spans="17:30" x14ac:dyDescent="0.25">
      <c r="Q521" s="78"/>
      <c r="R521" s="78"/>
      <c r="S521" s="78"/>
      <c r="U521" s="78"/>
      <c r="V521" s="78"/>
      <c r="W521" s="78"/>
      <c r="Y521" s="78"/>
      <c r="Z521" s="78"/>
      <c r="AD521" s="78"/>
    </row>
    <row r="522" spans="17:30" x14ac:dyDescent="0.25">
      <c r="Q522" s="78"/>
      <c r="R522" s="78"/>
      <c r="S522" s="78"/>
      <c r="U522" s="78"/>
      <c r="V522" s="78"/>
      <c r="W522" s="78"/>
      <c r="Y522" s="78"/>
      <c r="Z522" s="78"/>
      <c r="AD522" s="78"/>
    </row>
    <row r="523" spans="17:30" x14ac:dyDescent="0.25">
      <c r="Q523" s="78"/>
      <c r="R523" s="78"/>
      <c r="S523" s="78"/>
      <c r="U523" s="78"/>
      <c r="V523" s="78"/>
      <c r="W523" s="78"/>
      <c r="Y523" s="78"/>
      <c r="Z523" s="78"/>
      <c r="AD523" s="78"/>
    </row>
    <row r="524" spans="17:30" x14ac:dyDescent="0.25">
      <c r="Q524" s="78"/>
      <c r="R524" s="78"/>
      <c r="S524" s="78"/>
      <c r="U524" s="78"/>
      <c r="V524" s="78"/>
      <c r="W524" s="78"/>
      <c r="Y524" s="78"/>
      <c r="Z524" s="78"/>
      <c r="AD524" s="78"/>
    </row>
    <row r="525" spans="17:30" x14ac:dyDescent="0.25">
      <c r="Q525" s="78"/>
      <c r="R525" s="78"/>
      <c r="S525" s="78"/>
      <c r="U525" s="78"/>
      <c r="V525" s="78"/>
      <c r="W525" s="78"/>
      <c r="Y525" s="78"/>
      <c r="Z525" s="78"/>
      <c r="AD525" s="78"/>
    </row>
    <row r="526" spans="17:30" x14ac:dyDescent="0.25">
      <c r="Q526" s="78"/>
      <c r="R526" s="78"/>
      <c r="S526" s="78"/>
      <c r="U526" s="78"/>
      <c r="V526" s="78"/>
      <c r="W526" s="78"/>
      <c r="Y526" s="78"/>
      <c r="Z526" s="78"/>
      <c r="AD526" s="78"/>
    </row>
    <row r="527" spans="17:30" x14ac:dyDescent="0.25">
      <c r="Q527" s="78"/>
      <c r="R527" s="78"/>
      <c r="S527" s="78"/>
      <c r="U527" s="78"/>
      <c r="V527" s="78"/>
      <c r="W527" s="78"/>
      <c r="Y527" s="78"/>
      <c r="Z527" s="78"/>
      <c r="AD527" s="78"/>
    </row>
    <row r="528" spans="17:30" x14ac:dyDescent="0.25">
      <c r="Q528" s="78"/>
      <c r="R528" s="78"/>
      <c r="S528" s="78"/>
      <c r="U528" s="78"/>
      <c r="V528" s="78"/>
      <c r="W528" s="78"/>
      <c r="Y528" s="78"/>
      <c r="Z528" s="78"/>
      <c r="AD528" s="78"/>
    </row>
    <row r="529" spans="17:30" x14ac:dyDescent="0.25">
      <c r="Q529" s="78"/>
      <c r="R529" s="78"/>
      <c r="S529" s="78"/>
      <c r="U529" s="78"/>
      <c r="V529" s="78"/>
      <c r="W529" s="78"/>
      <c r="Y529" s="78"/>
      <c r="Z529" s="78"/>
      <c r="AD529" s="78"/>
    </row>
    <row r="530" spans="17:30" x14ac:dyDescent="0.25">
      <c r="Q530" s="78"/>
      <c r="R530" s="78"/>
      <c r="S530" s="78"/>
      <c r="U530" s="78"/>
      <c r="V530" s="78"/>
      <c r="W530" s="78"/>
      <c r="Y530" s="78"/>
      <c r="Z530" s="78"/>
      <c r="AD530" s="78"/>
    </row>
    <row r="531" spans="17:30" x14ac:dyDescent="0.25">
      <c r="Q531" s="78"/>
      <c r="R531" s="78"/>
    </row>
    <row r="532" spans="17:30" x14ac:dyDescent="0.25">
      <c r="Q532" s="78"/>
      <c r="R532" s="78"/>
      <c r="S532" s="78"/>
      <c r="U532" s="78"/>
      <c r="V532" s="78"/>
      <c r="W532" s="78"/>
      <c r="Y532" s="78"/>
      <c r="Z532" s="78"/>
      <c r="AD532" s="78"/>
    </row>
    <row r="533" spans="17:30" x14ac:dyDescent="0.25">
      <c r="R533" s="78"/>
    </row>
    <row r="534" spans="17:30" x14ac:dyDescent="0.25">
      <c r="Q534" s="78"/>
      <c r="R534" s="78"/>
    </row>
    <row r="535" spans="17:30" x14ac:dyDescent="0.25">
      <c r="R535" s="78"/>
    </row>
    <row r="536" spans="17:30" x14ac:dyDescent="0.25">
      <c r="R536" s="78"/>
    </row>
    <row r="537" spans="17:30" x14ac:dyDescent="0.25">
      <c r="R537" s="78"/>
    </row>
    <row r="538" spans="17:30" x14ac:dyDescent="0.25">
      <c r="R538" s="78"/>
    </row>
    <row r="539" spans="17:30" x14ac:dyDescent="0.25">
      <c r="R539" s="78"/>
    </row>
    <row r="540" spans="17:30" x14ac:dyDescent="0.25">
      <c r="R540" s="78"/>
    </row>
    <row r="541" spans="17:30" x14ac:dyDescent="0.25">
      <c r="R541" s="78"/>
    </row>
    <row r="542" spans="17:30" x14ac:dyDescent="0.25">
      <c r="R542" s="78"/>
    </row>
    <row r="543" spans="17:30" x14ac:dyDescent="0.25">
      <c r="R543" s="78"/>
    </row>
    <row r="544" spans="17:30" x14ac:dyDescent="0.25">
      <c r="R544" s="78"/>
    </row>
    <row r="545" spans="18:18" x14ac:dyDescent="0.25">
      <c r="R545" s="78"/>
    </row>
    <row r="546" spans="18:18" x14ac:dyDescent="0.25">
      <c r="R546" s="78"/>
    </row>
    <row r="547" spans="18:18" x14ac:dyDescent="0.25">
      <c r="R547" s="78"/>
    </row>
    <row r="548" spans="18:18" x14ac:dyDescent="0.25">
      <c r="R548" s="78"/>
    </row>
    <row r="549" spans="18:18" x14ac:dyDescent="0.25">
      <c r="R549" s="78"/>
    </row>
    <row r="551" spans="18:18" x14ac:dyDescent="0.25">
      <c r="R551" s="78"/>
    </row>
    <row r="565" spans="13:13" x14ac:dyDescent="0.25">
      <c r="M565" s="94"/>
    </row>
    <row r="566" spans="13:13" x14ac:dyDescent="0.25">
      <c r="M566" s="94"/>
    </row>
    <row r="567" spans="13:13" x14ac:dyDescent="0.25">
      <c r="M567" s="94"/>
    </row>
    <row r="568" spans="13:13" x14ac:dyDescent="0.25">
      <c r="M568" s="94"/>
    </row>
    <row r="569" spans="13:13" x14ac:dyDescent="0.25">
      <c r="M569" s="94"/>
    </row>
    <row r="570" spans="13:13" x14ac:dyDescent="0.25">
      <c r="M570" s="94"/>
    </row>
    <row r="571" spans="13:13" x14ac:dyDescent="0.25">
      <c r="M571" s="94"/>
    </row>
    <row r="572" spans="13:13" x14ac:dyDescent="0.25">
      <c r="M572" s="94"/>
    </row>
    <row r="573" spans="13:13" x14ac:dyDescent="0.25">
      <c r="M573" s="80"/>
    </row>
    <row r="574" spans="13:13" x14ac:dyDescent="0.25">
      <c r="M574" s="80"/>
    </row>
    <row r="575" spans="13:13" x14ac:dyDescent="0.25">
      <c r="M575" s="80"/>
    </row>
    <row r="576" spans="13:13" x14ac:dyDescent="0.25">
      <c r="M576" s="80"/>
    </row>
    <row r="577" spans="13:13" x14ac:dyDescent="0.25">
      <c r="M577" s="80"/>
    </row>
    <row r="578" spans="13:13" x14ac:dyDescent="0.25">
      <c r="M578" s="80"/>
    </row>
    <row r="579" spans="13:13" x14ac:dyDescent="0.25">
      <c r="M579" s="80"/>
    </row>
    <row r="580" spans="13:13" x14ac:dyDescent="0.25">
      <c r="M580" s="80"/>
    </row>
    <row r="581" spans="13:13" x14ac:dyDescent="0.25">
      <c r="M581" s="80"/>
    </row>
    <row r="582" spans="13:13" x14ac:dyDescent="0.25">
      <c r="M582" s="80"/>
    </row>
    <row r="583" spans="13:13" x14ac:dyDescent="0.25">
      <c r="M583" s="80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zoomScale="75" zoomScaleNormal="75" workbookViewId="0">
      <selection activeCell="K19" sqref="K19"/>
    </sheetView>
  </sheetViews>
  <sheetFormatPr defaultColWidth="9.140625" defaultRowHeight="15" x14ac:dyDescent="0.25"/>
  <cols>
    <col min="1" max="1" width="41.140625" style="7" customWidth="1"/>
    <col min="2" max="2" width="15" style="27" bestFit="1" customWidth="1"/>
    <col min="3" max="3" width="12.140625" style="16" bestFit="1" customWidth="1"/>
    <col min="4" max="4" width="18.140625" style="16" bestFit="1" customWidth="1"/>
    <col min="5" max="5" width="14.85546875" style="16" bestFit="1" customWidth="1"/>
    <col min="6" max="6" width="11.5703125" style="16" bestFit="1" customWidth="1"/>
    <col min="7" max="7" width="15.140625" style="8" bestFit="1" customWidth="1"/>
    <col min="8" max="8" width="9.28515625" style="8" bestFit="1" customWidth="1"/>
    <col min="9" max="9" width="26.140625" style="8" bestFit="1" customWidth="1"/>
    <col min="10" max="10" width="14.85546875" style="8" bestFit="1" customWidth="1"/>
    <col min="11" max="11" width="10.140625" style="8" bestFit="1" customWidth="1"/>
    <col min="12" max="12" width="12.140625" style="8" bestFit="1" customWidth="1"/>
    <col min="13" max="13" width="15" style="1" bestFit="1" customWidth="1"/>
    <col min="14" max="16384" width="9.140625" style="8"/>
  </cols>
  <sheetData>
    <row r="1" spans="1:14" x14ac:dyDescent="0.25">
      <c r="A1" s="5" t="s">
        <v>17</v>
      </c>
      <c r="B1" s="26" t="s">
        <v>41</v>
      </c>
      <c r="C1" s="18" t="s">
        <v>69</v>
      </c>
      <c r="D1" s="19" t="s">
        <v>70</v>
      </c>
      <c r="E1" s="20" t="s">
        <v>71</v>
      </c>
      <c r="F1" s="21" t="s">
        <v>72</v>
      </c>
      <c r="G1" s="4" t="s">
        <v>43</v>
      </c>
      <c r="H1" s="18" t="s">
        <v>69</v>
      </c>
      <c r="I1" s="19" t="s">
        <v>70</v>
      </c>
      <c r="J1" s="20" t="s">
        <v>71</v>
      </c>
      <c r="K1" s="21" t="s">
        <v>72</v>
      </c>
      <c r="L1" s="6" t="s">
        <v>42</v>
      </c>
      <c r="M1" s="1" t="s">
        <v>79</v>
      </c>
    </row>
    <row r="2" spans="1:14" x14ac:dyDescent="0.25">
      <c r="A2" s="9" t="s">
        <v>26</v>
      </c>
      <c r="B2" s="24">
        <v>30948.569162596188</v>
      </c>
      <c r="C2" s="28">
        <v>48396</v>
      </c>
      <c r="D2" s="17">
        <v>30949</v>
      </c>
      <c r="E2" s="29">
        <v>42772</v>
      </c>
      <c r="F2" s="29">
        <v>42831</v>
      </c>
      <c r="G2" s="10">
        <v>4297.6190476190477</v>
      </c>
      <c r="H2" s="31">
        <v>48396</v>
      </c>
      <c r="I2" s="16">
        <v>4298</v>
      </c>
      <c r="J2" s="29">
        <v>42772</v>
      </c>
      <c r="K2" s="30">
        <v>42831</v>
      </c>
      <c r="L2" s="11">
        <f>SUM(B2+G2)</f>
        <v>35246.188210215238</v>
      </c>
      <c r="M2" s="33">
        <f>I2+D2</f>
        <v>35247</v>
      </c>
    </row>
    <row r="3" spans="1:14" x14ac:dyDescent="0.25">
      <c r="A3" s="12" t="s">
        <v>27</v>
      </c>
      <c r="B3" s="24">
        <v>115339.57344424479</v>
      </c>
      <c r="C3" s="17" t="s">
        <v>74</v>
      </c>
      <c r="D3" s="17" t="s">
        <v>74</v>
      </c>
      <c r="E3" s="17" t="s">
        <v>74</v>
      </c>
      <c r="F3" s="17" t="s">
        <v>74</v>
      </c>
      <c r="G3" s="10">
        <v>6446.4285714285716</v>
      </c>
      <c r="H3" s="31">
        <v>48435</v>
      </c>
      <c r="I3" s="16">
        <v>6446</v>
      </c>
      <c r="J3" s="30">
        <v>42772</v>
      </c>
      <c r="K3" s="30">
        <v>42810</v>
      </c>
      <c r="L3" s="11">
        <f t="shared" ref="L3:L19" si="0">SUM(B3+G3)</f>
        <v>121786.00201567335</v>
      </c>
      <c r="M3" s="33">
        <f>I3+D49</f>
        <v>121786</v>
      </c>
    </row>
    <row r="4" spans="1:14" x14ac:dyDescent="0.25">
      <c r="A4" s="9" t="s">
        <v>28</v>
      </c>
      <c r="B4" s="24">
        <v>98372.760434742886</v>
      </c>
      <c r="C4" s="28">
        <v>48397</v>
      </c>
      <c r="D4" s="17">
        <v>98373</v>
      </c>
      <c r="E4" s="29">
        <v>42772</v>
      </c>
      <c r="F4" s="29">
        <v>42831</v>
      </c>
      <c r="G4" s="10">
        <v>6446.4285714285716</v>
      </c>
      <c r="H4" s="31">
        <v>48397</v>
      </c>
      <c r="I4" s="16">
        <v>6446</v>
      </c>
      <c r="J4" s="30">
        <v>42772</v>
      </c>
      <c r="K4" s="30">
        <v>42831</v>
      </c>
      <c r="L4" s="11">
        <f t="shared" si="0"/>
        <v>104819.18900617145</v>
      </c>
      <c r="M4" s="33">
        <f t="shared" ref="M4:M19" si="1">I4+D4</f>
        <v>104819</v>
      </c>
    </row>
    <row r="5" spans="1:14" x14ac:dyDescent="0.25">
      <c r="A5" s="12" t="s">
        <v>29</v>
      </c>
      <c r="B5" s="24">
        <v>29890.655827668237</v>
      </c>
      <c r="C5" s="28">
        <v>48398</v>
      </c>
      <c r="D5" s="17">
        <v>29891</v>
      </c>
      <c r="E5" s="29">
        <v>42772</v>
      </c>
      <c r="F5" s="29">
        <v>42873</v>
      </c>
      <c r="G5" s="10">
        <v>4297.6190476190477</v>
      </c>
      <c r="H5" s="31">
        <v>48398</v>
      </c>
      <c r="I5" s="16">
        <v>4298</v>
      </c>
      <c r="J5" s="30">
        <v>42772</v>
      </c>
      <c r="K5" s="30">
        <v>42873</v>
      </c>
      <c r="L5" s="11">
        <f t="shared" si="0"/>
        <v>34188.274875287287</v>
      </c>
      <c r="M5" s="33">
        <f t="shared" si="1"/>
        <v>34189</v>
      </c>
    </row>
    <row r="6" spans="1:14" x14ac:dyDescent="0.25">
      <c r="A6" s="12" t="s">
        <v>30</v>
      </c>
      <c r="B6" s="24">
        <v>46538.531799449964</v>
      </c>
      <c r="C6" s="28">
        <v>48399</v>
      </c>
      <c r="D6" s="17">
        <v>46539</v>
      </c>
      <c r="E6" s="29">
        <v>42772</v>
      </c>
      <c r="F6" s="29">
        <v>42789</v>
      </c>
      <c r="G6" s="10">
        <v>4297.6190476190477</v>
      </c>
      <c r="H6" s="31">
        <v>48399</v>
      </c>
      <c r="I6" s="16">
        <v>4298</v>
      </c>
      <c r="J6" s="30">
        <v>42772</v>
      </c>
      <c r="K6" s="29">
        <v>42789</v>
      </c>
      <c r="L6" s="11">
        <f t="shared" si="0"/>
        <v>50836.15084706901</v>
      </c>
      <c r="M6" s="33">
        <f t="shared" si="1"/>
        <v>50837</v>
      </c>
    </row>
    <row r="7" spans="1:14" x14ac:dyDescent="0.25">
      <c r="A7" s="12" t="s">
        <v>31</v>
      </c>
      <c r="B7" s="24">
        <v>19764.158534120557</v>
      </c>
      <c r="C7" s="28">
        <v>48400</v>
      </c>
      <c r="D7" s="17">
        <v>19764</v>
      </c>
      <c r="E7" s="29">
        <v>42772</v>
      </c>
      <c r="F7" s="29">
        <v>42789</v>
      </c>
      <c r="G7" s="10">
        <v>4297.6190476190477</v>
      </c>
      <c r="H7" s="31">
        <v>48400</v>
      </c>
      <c r="I7" s="16">
        <v>4298</v>
      </c>
      <c r="J7" s="30">
        <v>42772</v>
      </c>
      <c r="K7" s="29">
        <v>42789</v>
      </c>
      <c r="L7" s="11">
        <f t="shared" si="0"/>
        <v>24061.777581739603</v>
      </c>
      <c r="M7" s="33">
        <f t="shared" si="1"/>
        <v>24062</v>
      </c>
    </row>
    <row r="8" spans="1:14" x14ac:dyDescent="0.25">
      <c r="A8" s="12" t="s">
        <v>32</v>
      </c>
      <c r="B8" s="24">
        <v>130746.98486662464</v>
      </c>
      <c r="C8" s="28">
        <v>48401</v>
      </c>
      <c r="D8" s="17">
        <v>130747</v>
      </c>
      <c r="E8" s="29">
        <v>42772</v>
      </c>
      <c r="F8" s="29">
        <v>42901</v>
      </c>
      <c r="G8" s="10">
        <v>10744.047619047618</v>
      </c>
      <c r="H8" s="31">
        <v>48401</v>
      </c>
      <c r="I8" s="16">
        <v>10744</v>
      </c>
      <c r="J8" s="30">
        <v>42772</v>
      </c>
      <c r="K8" s="30">
        <v>42901</v>
      </c>
      <c r="L8" s="11">
        <f t="shared" si="0"/>
        <v>141491.03248567227</v>
      </c>
      <c r="M8" s="33">
        <f t="shared" si="1"/>
        <v>141491</v>
      </c>
    </row>
    <row r="9" spans="1:14" x14ac:dyDescent="0.25">
      <c r="A9" s="9" t="s">
        <v>75</v>
      </c>
      <c r="B9" s="24">
        <v>80480.029447879046</v>
      </c>
      <c r="C9" s="28">
        <v>48402</v>
      </c>
      <c r="D9" s="17">
        <v>80480</v>
      </c>
      <c r="E9" s="29">
        <v>42772</v>
      </c>
      <c r="F9" s="29">
        <v>42796</v>
      </c>
      <c r="G9" s="10">
        <v>6446.4285714285716</v>
      </c>
      <c r="H9" s="31">
        <v>48402</v>
      </c>
      <c r="I9" s="16">
        <v>6446</v>
      </c>
      <c r="J9" s="30">
        <v>42772</v>
      </c>
      <c r="K9" s="29">
        <v>42796</v>
      </c>
      <c r="L9" s="11">
        <f>SUM(B9+G9)</f>
        <v>86926.458019307611</v>
      </c>
      <c r="M9" s="33">
        <f t="shared" si="1"/>
        <v>86926</v>
      </c>
    </row>
    <row r="10" spans="1:14" ht="30" x14ac:dyDescent="0.25">
      <c r="A10" s="12" t="s">
        <v>33</v>
      </c>
      <c r="B10" s="24">
        <v>82098.4215111089</v>
      </c>
      <c r="C10" s="28">
        <v>48403</v>
      </c>
      <c r="D10" s="17">
        <v>82098</v>
      </c>
      <c r="E10" s="29">
        <v>42772</v>
      </c>
      <c r="F10" s="29">
        <v>42831</v>
      </c>
      <c r="G10" s="10">
        <v>6446.4285714285716</v>
      </c>
      <c r="H10" s="31">
        <v>48403</v>
      </c>
      <c r="I10" s="16">
        <v>6446</v>
      </c>
      <c r="J10" s="30">
        <v>42772</v>
      </c>
      <c r="K10" s="30">
        <v>42831</v>
      </c>
      <c r="L10" s="11">
        <f t="shared" si="0"/>
        <v>88544.850082537465</v>
      </c>
      <c r="M10" s="33">
        <f t="shared" si="1"/>
        <v>88544</v>
      </c>
    </row>
    <row r="11" spans="1:14" x14ac:dyDescent="0.25">
      <c r="A11" s="12" t="s">
        <v>34</v>
      </c>
      <c r="B11" s="24">
        <v>32823.291200184576</v>
      </c>
      <c r="C11" s="28">
        <v>48612</v>
      </c>
      <c r="D11" s="17">
        <v>16411.5</v>
      </c>
      <c r="E11" s="29">
        <v>42824</v>
      </c>
      <c r="F11" s="29">
        <v>42873</v>
      </c>
      <c r="G11" s="10">
        <v>4297.6190476190477</v>
      </c>
      <c r="H11" s="31">
        <v>48612</v>
      </c>
      <c r="I11" s="16">
        <v>2149</v>
      </c>
      <c r="J11" s="30"/>
      <c r="K11" s="30">
        <v>42873</v>
      </c>
      <c r="L11" s="11">
        <f t="shared" si="0"/>
        <v>37120.910247803622</v>
      </c>
      <c r="M11" s="33">
        <f t="shared" si="1"/>
        <v>18560.5</v>
      </c>
      <c r="N11" s="38" t="s">
        <v>142</v>
      </c>
    </row>
    <row r="12" spans="1:14" x14ac:dyDescent="0.25">
      <c r="A12" s="12" t="s">
        <v>34</v>
      </c>
      <c r="B12" s="24"/>
      <c r="C12" s="28">
        <v>487075</v>
      </c>
      <c r="D12" s="17">
        <v>16411.5</v>
      </c>
      <c r="E12" s="29">
        <v>42937</v>
      </c>
      <c r="F12" s="29">
        <v>42992</v>
      </c>
      <c r="G12" s="10"/>
      <c r="H12" s="31">
        <v>487075</v>
      </c>
      <c r="I12" s="32">
        <v>2149</v>
      </c>
      <c r="J12" s="30">
        <v>42937</v>
      </c>
      <c r="K12" s="30">
        <v>42992</v>
      </c>
      <c r="L12" s="11"/>
      <c r="M12" s="33">
        <f t="shared" si="1"/>
        <v>18560.5</v>
      </c>
    </row>
    <row r="13" spans="1:14" x14ac:dyDescent="0.25">
      <c r="A13" s="12" t="s">
        <v>35</v>
      </c>
      <c r="B13" s="24">
        <v>50651.562344242353</v>
      </c>
      <c r="C13" s="28">
        <v>48405</v>
      </c>
      <c r="D13" s="17">
        <v>50652</v>
      </c>
      <c r="E13" s="29">
        <v>42772</v>
      </c>
      <c r="F13" s="29">
        <v>42796</v>
      </c>
      <c r="G13" s="10">
        <v>4297.6190476190477</v>
      </c>
      <c r="H13" s="31">
        <v>48405</v>
      </c>
      <c r="I13" s="16">
        <v>4298</v>
      </c>
      <c r="J13" s="30">
        <v>42772</v>
      </c>
      <c r="K13" s="29">
        <v>42796</v>
      </c>
      <c r="L13" s="11">
        <f t="shared" si="0"/>
        <v>54949.181391861399</v>
      </c>
      <c r="M13" s="33">
        <f t="shared" si="1"/>
        <v>54950</v>
      </c>
    </row>
    <row r="14" spans="1:14" x14ac:dyDescent="0.25">
      <c r="A14" s="12" t="s">
        <v>36</v>
      </c>
      <c r="B14" s="24">
        <v>228128.19795600846</v>
      </c>
      <c r="C14" s="28">
        <v>48406</v>
      </c>
      <c r="D14" s="17">
        <v>226037</v>
      </c>
      <c r="E14" s="29">
        <v>42772</v>
      </c>
      <c r="F14" s="29">
        <v>42803</v>
      </c>
      <c r="G14" s="10">
        <v>8595.2380952380954</v>
      </c>
      <c r="H14" s="31">
        <v>48406</v>
      </c>
      <c r="I14" s="16">
        <v>8595</v>
      </c>
      <c r="J14" s="30">
        <v>42772</v>
      </c>
      <c r="K14" s="29">
        <v>42803</v>
      </c>
      <c r="L14" s="11">
        <f t="shared" si="0"/>
        <v>236723.43605124656</v>
      </c>
      <c r="M14" s="33">
        <f t="shared" si="1"/>
        <v>234632</v>
      </c>
    </row>
    <row r="15" spans="1:14" x14ac:dyDescent="0.25">
      <c r="A15" s="36" t="s">
        <v>120</v>
      </c>
      <c r="B15" s="24"/>
      <c r="C15" s="28">
        <v>48436</v>
      </c>
      <c r="D15" s="17">
        <v>2091</v>
      </c>
      <c r="E15" s="29">
        <v>42773</v>
      </c>
      <c r="F15" s="29">
        <v>42788</v>
      </c>
      <c r="G15" s="37" t="s">
        <v>121</v>
      </c>
      <c r="H15" s="37" t="s">
        <v>121</v>
      </c>
      <c r="I15" s="37" t="s">
        <v>121</v>
      </c>
      <c r="J15" s="37" t="s">
        <v>121</v>
      </c>
      <c r="K15" s="100" t="s">
        <v>121</v>
      </c>
      <c r="L15" s="11"/>
      <c r="M15" s="33">
        <f>D15</f>
        <v>2091</v>
      </c>
    </row>
    <row r="16" spans="1:14" x14ac:dyDescent="0.25">
      <c r="A16" s="12" t="s">
        <v>37</v>
      </c>
      <c r="B16" s="24">
        <v>24990.056653191255</v>
      </c>
      <c r="C16" s="28">
        <v>48407</v>
      </c>
      <c r="D16" s="17">
        <v>24990</v>
      </c>
      <c r="E16" s="29">
        <v>42772</v>
      </c>
      <c r="F16" s="29">
        <v>42789</v>
      </c>
      <c r="G16" s="10">
        <v>4297.6190476190477</v>
      </c>
      <c r="H16" s="31">
        <v>48407</v>
      </c>
      <c r="I16" s="16">
        <v>4298</v>
      </c>
      <c r="J16" s="30">
        <v>42772</v>
      </c>
      <c r="K16" s="29">
        <v>42789</v>
      </c>
      <c r="L16" s="11">
        <f t="shared" si="0"/>
        <v>29287.675700810301</v>
      </c>
      <c r="M16" s="33">
        <f t="shared" si="1"/>
        <v>29288</v>
      </c>
    </row>
    <row r="17" spans="1:13" x14ac:dyDescent="0.25">
      <c r="A17" s="12" t="s">
        <v>38</v>
      </c>
      <c r="B17" s="24">
        <v>60064.146451418143</v>
      </c>
      <c r="C17" s="28">
        <v>48408</v>
      </c>
      <c r="D17" s="17">
        <v>60064</v>
      </c>
      <c r="E17" s="29">
        <v>42772</v>
      </c>
      <c r="F17" s="29">
        <v>42796</v>
      </c>
      <c r="G17" s="10">
        <v>4297.6190476190477</v>
      </c>
      <c r="H17" s="31">
        <v>48408</v>
      </c>
      <c r="I17" s="16">
        <v>4298</v>
      </c>
      <c r="J17" s="30">
        <v>42772</v>
      </c>
      <c r="K17" s="29">
        <v>42796</v>
      </c>
      <c r="L17" s="11">
        <f t="shared" si="0"/>
        <v>64361.765499037188</v>
      </c>
      <c r="M17" s="33">
        <f t="shared" si="1"/>
        <v>64362</v>
      </c>
    </row>
    <row r="18" spans="1:13" x14ac:dyDescent="0.25">
      <c r="A18" s="12" t="s">
        <v>39</v>
      </c>
      <c r="B18" s="24">
        <v>61032.228159715356</v>
      </c>
      <c r="C18" s="28">
        <v>48409</v>
      </c>
      <c r="D18" s="17">
        <v>61032</v>
      </c>
      <c r="E18" s="29">
        <v>42772</v>
      </c>
      <c r="F18" s="29">
        <v>42831</v>
      </c>
      <c r="G18" s="10">
        <v>6446.4285714285716</v>
      </c>
      <c r="H18" s="31">
        <v>48409</v>
      </c>
      <c r="I18" s="16">
        <v>6446</v>
      </c>
      <c r="J18" s="30">
        <v>42772</v>
      </c>
      <c r="K18" s="30">
        <v>42831</v>
      </c>
      <c r="L18" s="11">
        <f t="shared" si="0"/>
        <v>67478.656731143928</v>
      </c>
      <c r="M18" s="33">
        <f t="shared" si="1"/>
        <v>67478</v>
      </c>
    </row>
    <row r="19" spans="1:13" ht="30" x14ac:dyDescent="0.25">
      <c r="A19" s="13" t="s">
        <v>40</v>
      </c>
      <c r="B19" s="24">
        <v>58130.832206804691</v>
      </c>
      <c r="C19" s="28">
        <v>48410</v>
      </c>
      <c r="D19" s="17">
        <v>58131</v>
      </c>
      <c r="E19" s="29">
        <v>42772</v>
      </c>
      <c r="F19" s="29">
        <v>42796</v>
      </c>
      <c r="G19" s="10">
        <v>4297.6190476190477</v>
      </c>
      <c r="H19" s="31">
        <v>48410</v>
      </c>
      <c r="I19" s="16">
        <v>4298</v>
      </c>
      <c r="J19" s="30">
        <v>42772</v>
      </c>
      <c r="K19" s="29">
        <v>42796</v>
      </c>
      <c r="L19" s="11">
        <f t="shared" si="0"/>
        <v>62428.451254423737</v>
      </c>
      <c r="M19" s="33">
        <f t="shared" si="1"/>
        <v>62429</v>
      </c>
    </row>
    <row r="20" spans="1:13" x14ac:dyDescent="0.25">
      <c r="B20" s="24">
        <f>SUM(B2:B19)</f>
        <v>1150000</v>
      </c>
      <c r="C20" s="17"/>
      <c r="D20" s="17">
        <f>SUM(D2:D19, D49)</f>
        <v>1150001</v>
      </c>
      <c r="E20" s="17"/>
      <c r="F20" s="17"/>
      <c r="G20" s="11">
        <f>SUM(G2:G19)</f>
        <v>90250</v>
      </c>
      <c r="H20" s="11"/>
      <c r="I20" s="32">
        <f>SUM(I2:I19)</f>
        <v>90251</v>
      </c>
      <c r="J20" s="11"/>
      <c r="K20" s="96"/>
      <c r="L20" s="11">
        <f>SUM(L2:L19)</f>
        <v>1240250</v>
      </c>
      <c r="M20" s="33">
        <f>SUM(M2:M19)</f>
        <v>1240252</v>
      </c>
    </row>
    <row r="23" spans="1:13" x14ac:dyDescent="0.25">
      <c r="A23" s="4" t="s">
        <v>78</v>
      </c>
    </row>
    <row r="24" spans="1:13" x14ac:dyDescent="0.25">
      <c r="A24" s="14" t="s">
        <v>44</v>
      </c>
      <c r="B24" s="10">
        <v>209</v>
      </c>
      <c r="C24" s="31">
        <v>48411</v>
      </c>
      <c r="D24" s="16">
        <v>209</v>
      </c>
      <c r="E24" s="30">
        <v>42772</v>
      </c>
      <c r="F24" s="30">
        <v>42831</v>
      </c>
    </row>
    <row r="25" spans="1:13" x14ac:dyDescent="0.25">
      <c r="A25" s="14" t="s">
        <v>45</v>
      </c>
      <c r="B25" s="10">
        <v>5416</v>
      </c>
      <c r="C25" s="31">
        <v>48412</v>
      </c>
      <c r="D25" s="16">
        <v>5416</v>
      </c>
      <c r="E25" s="30">
        <v>42772</v>
      </c>
      <c r="F25" s="30">
        <v>42871</v>
      </c>
    </row>
    <row r="26" spans="1:13" x14ac:dyDescent="0.25">
      <c r="A26" s="14" t="s">
        <v>46</v>
      </c>
      <c r="B26" s="10">
        <v>245</v>
      </c>
      <c r="C26" s="31">
        <v>48413</v>
      </c>
      <c r="D26" s="16">
        <v>245</v>
      </c>
      <c r="E26" s="30">
        <v>42772</v>
      </c>
      <c r="F26" s="30">
        <v>42803</v>
      </c>
      <c r="I26" s="22" t="s">
        <v>76</v>
      </c>
      <c r="J26" s="22">
        <f>SUMIF(F2:F19,"&lt;&gt;",D2:D19)</f>
        <v>1034661</v>
      </c>
    </row>
    <row r="27" spans="1:13" x14ac:dyDescent="0.25">
      <c r="A27" s="14" t="s">
        <v>47</v>
      </c>
      <c r="B27" s="10">
        <v>2351</v>
      </c>
      <c r="C27" s="31">
        <v>48414</v>
      </c>
      <c r="D27" s="16">
        <v>2351</v>
      </c>
      <c r="E27" s="30">
        <v>42772</v>
      </c>
      <c r="F27" s="30">
        <v>42824</v>
      </c>
      <c r="I27" s="22" t="s">
        <v>43</v>
      </c>
      <c r="J27" s="22">
        <f>SUMIF(K2:K19,"&lt;&gt;",I2:I19)</f>
        <v>90251</v>
      </c>
    </row>
    <row r="28" spans="1:13" x14ac:dyDescent="0.25">
      <c r="A28" s="14" t="s">
        <v>48</v>
      </c>
      <c r="B28" s="10">
        <v>778</v>
      </c>
      <c r="C28" s="31">
        <v>48415</v>
      </c>
      <c r="D28" s="16">
        <v>778</v>
      </c>
      <c r="E28" s="30">
        <v>42772</v>
      </c>
      <c r="F28" s="30">
        <v>42796</v>
      </c>
      <c r="I28" s="22" t="s">
        <v>77</v>
      </c>
      <c r="J28" s="22">
        <f>SUMIF(F24:F48,"&lt;&gt;",D24:D48)</f>
        <v>115340</v>
      </c>
    </row>
    <row r="29" spans="1:13" x14ac:dyDescent="0.25">
      <c r="A29" s="14" t="s">
        <v>49</v>
      </c>
      <c r="B29" s="10">
        <v>794</v>
      </c>
      <c r="C29" s="31">
        <v>48416</v>
      </c>
      <c r="D29" s="16">
        <v>794</v>
      </c>
      <c r="E29" s="30">
        <v>42772</v>
      </c>
      <c r="F29" s="29">
        <v>42796</v>
      </c>
      <c r="I29" s="23" t="s">
        <v>73</v>
      </c>
      <c r="J29" s="23">
        <f>SUM(J26:J28)</f>
        <v>1240252</v>
      </c>
    </row>
    <row r="30" spans="1:13" x14ac:dyDescent="0.25">
      <c r="A30" s="14" t="s">
        <v>50</v>
      </c>
      <c r="B30" s="10">
        <v>2456</v>
      </c>
      <c r="C30" s="31">
        <v>48417</v>
      </c>
      <c r="D30" s="16">
        <v>2456</v>
      </c>
      <c r="E30" s="30">
        <v>42772</v>
      </c>
      <c r="F30" s="30">
        <v>42831</v>
      </c>
    </row>
    <row r="31" spans="1:13" x14ac:dyDescent="0.25">
      <c r="A31" s="14" t="s">
        <v>51</v>
      </c>
      <c r="B31" s="10">
        <v>1672</v>
      </c>
      <c r="C31" s="31">
        <v>48418</v>
      </c>
      <c r="D31" s="16">
        <v>1672</v>
      </c>
      <c r="E31" s="30">
        <v>42772</v>
      </c>
      <c r="F31" s="29">
        <v>42789</v>
      </c>
    </row>
    <row r="32" spans="1:13" x14ac:dyDescent="0.25">
      <c r="A32" s="14" t="s">
        <v>52</v>
      </c>
      <c r="B32" s="10">
        <v>1422</v>
      </c>
      <c r="C32" s="31">
        <v>48419</v>
      </c>
      <c r="D32" s="16">
        <v>1422</v>
      </c>
      <c r="E32" s="30">
        <v>42772</v>
      </c>
      <c r="F32" s="30">
        <v>42816</v>
      </c>
    </row>
    <row r="33" spans="1:6" x14ac:dyDescent="0.25">
      <c r="A33" s="14" t="s">
        <v>53</v>
      </c>
      <c r="B33" s="10">
        <v>539</v>
      </c>
      <c r="C33" s="31">
        <v>48420</v>
      </c>
      <c r="D33" s="16">
        <v>539</v>
      </c>
      <c r="E33" s="30">
        <v>42772</v>
      </c>
      <c r="F33" s="29">
        <v>42796</v>
      </c>
    </row>
    <row r="34" spans="1:6" x14ac:dyDescent="0.25">
      <c r="A34" s="14" t="s">
        <v>54</v>
      </c>
      <c r="B34" s="10">
        <v>1132</v>
      </c>
      <c r="C34" s="31">
        <v>48421</v>
      </c>
      <c r="D34" s="16">
        <v>1132</v>
      </c>
      <c r="E34" s="30">
        <v>42772</v>
      </c>
      <c r="F34" s="29">
        <v>42789</v>
      </c>
    </row>
    <row r="35" spans="1:6" x14ac:dyDescent="0.25">
      <c r="A35" s="14" t="s">
        <v>55</v>
      </c>
      <c r="B35" s="10">
        <v>4810</v>
      </c>
      <c r="C35" s="31">
        <v>48422</v>
      </c>
      <c r="D35" s="16">
        <v>4810</v>
      </c>
      <c r="E35" s="30">
        <v>42772</v>
      </c>
      <c r="F35" s="29">
        <v>42796</v>
      </c>
    </row>
    <row r="36" spans="1:6" x14ac:dyDescent="0.25">
      <c r="A36" s="14" t="s">
        <v>56</v>
      </c>
      <c r="B36" s="10">
        <v>2275</v>
      </c>
      <c r="C36" s="31">
        <v>48423</v>
      </c>
      <c r="D36" s="16">
        <v>2275</v>
      </c>
      <c r="E36" s="30">
        <v>42772</v>
      </c>
      <c r="F36" s="29">
        <v>42796</v>
      </c>
    </row>
    <row r="37" spans="1:6" x14ac:dyDescent="0.25">
      <c r="A37" s="14" t="s">
        <v>57</v>
      </c>
      <c r="B37" s="10">
        <v>3320</v>
      </c>
      <c r="C37" s="31">
        <v>48424</v>
      </c>
      <c r="D37" s="16">
        <v>3320</v>
      </c>
      <c r="E37" s="30">
        <v>42772</v>
      </c>
      <c r="F37" s="29">
        <v>42796</v>
      </c>
    </row>
    <row r="38" spans="1:6" x14ac:dyDescent="0.25">
      <c r="A38" s="14" t="s">
        <v>58</v>
      </c>
      <c r="B38" s="10">
        <v>5391</v>
      </c>
      <c r="C38" s="31">
        <v>48425</v>
      </c>
      <c r="D38" s="16">
        <v>5391</v>
      </c>
      <c r="E38" s="30">
        <v>42772</v>
      </c>
      <c r="F38" s="30">
        <v>42810</v>
      </c>
    </row>
    <row r="39" spans="1:6" x14ac:dyDescent="0.25">
      <c r="A39" s="14" t="s">
        <v>59</v>
      </c>
      <c r="B39" s="10">
        <v>1248</v>
      </c>
      <c r="C39" s="31">
        <v>48426</v>
      </c>
      <c r="D39" s="16">
        <v>1248</v>
      </c>
      <c r="E39" s="30">
        <v>42772</v>
      </c>
      <c r="F39" s="29">
        <v>42789</v>
      </c>
    </row>
    <row r="40" spans="1:6" x14ac:dyDescent="0.25">
      <c r="A40" s="15" t="s">
        <v>60</v>
      </c>
      <c r="B40" s="10">
        <v>2933</v>
      </c>
      <c r="C40" s="31">
        <v>48427</v>
      </c>
      <c r="D40" s="16">
        <v>2933</v>
      </c>
      <c r="E40" s="30">
        <v>42772</v>
      </c>
      <c r="F40" s="30">
        <v>42831</v>
      </c>
    </row>
    <row r="41" spans="1:6" x14ac:dyDescent="0.25">
      <c r="A41" s="15" t="s">
        <v>61</v>
      </c>
      <c r="B41" s="10">
        <v>377</v>
      </c>
      <c r="C41" s="31">
        <v>48428</v>
      </c>
      <c r="D41" s="16">
        <v>377</v>
      </c>
      <c r="E41" s="30">
        <v>42772</v>
      </c>
      <c r="F41" s="30">
        <v>42880</v>
      </c>
    </row>
    <row r="42" spans="1:6" x14ac:dyDescent="0.25">
      <c r="A42" s="14" t="s">
        <v>62</v>
      </c>
      <c r="B42" s="10">
        <v>3224</v>
      </c>
      <c r="C42" s="31">
        <v>48429</v>
      </c>
      <c r="D42" s="16">
        <v>3224</v>
      </c>
      <c r="E42" s="30">
        <v>42772</v>
      </c>
      <c r="F42" s="29">
        <v>42789</v>
      </c>
    </row>
    <row r="43" spans="1:6" x14ac:dyDescent="0.25">
      <c r="A43" s="14" t="s">
        <v>63</v>
      </c>
      <c r="B43" s="10">
        <v>2415</v>
      </c>
      <c r="C43" s="31">
        <v>48430</v>
      </c>
      <c r="D43" s="16">
        <v>2415</v>
      </c>
      <c r="E43" s="30">
        <v>42772</v>
      </c>
      <c r="F43" s="29">
        <v>42796</v>
      </c>
    </row>
    <row r="44" spans="1:6" x14ac:dyDescent="0.25">
      <c r="A44" s="14" t="s">
        <v>64</v>
      </c>
      <c r="B44" s="10">
        <v>508</v>
      </c>
      <c r="C44" s="31">
        <v>48431</v>
      </c>
      <c r="D44" s="16">
        <v>508</v>
      </c>
      <c r="E44" s="30">
        <v>42772</v>
      </c>
      <c r="F44" s="29">
        <v>42796</v>
      </c>
    </row>
    <row r="45" spans="1:6" x14ac:dyDescent="0.25">
      <c r="A45" s="14" t="s">
        <v>65</v>
      </c>
      <c r="B45" s="10">
        <v>3826</v>
      </c>
      <c r="C45" s="31">
        <v>48432</v>
      </c>
      <c r="D45" s="16">
        <v>3826</v>
      </c>
      <c r="E45" s="30">
        <v>42772</v>
      </c>
      <c r="F45" s="30">
        <v>42824</v>
      </c>
    </row>
    <row r="46" spans="1:6" x14ac:dyDescent="0.25">
      <c r="A46" s="14" t="s">
        <v>66</v>
      </c>
      <c r="B46" s="10">
        <v>11358</v>
      </c>
      <c r="C46" s="31">
        <v>48433</v>
      </c>
      <c r="D46" s="16">
        <v>11358</v>
      </c>
      <c r="E46" s="30">
        <v>42772</v>
      </c>
      <c r="F46" s="30">
        <v>42824</v>
      </c>
    </row>
    <row r="47" spans="1:6" x14ac:dyDescent="0.25">
      <c r="A47" s="14" t="s">
        <v>67</v>
      </c>
      <c r="B47" s="10">
        <v>2192</v>
      </c>
      <c r="C47" s="31">
        <v>48434</v>
      </c>
      <c r="D47" s="16">
        <v>2192</v>
      </c>
      <c r="E47" s="30">
        <v>42772</v>
      </c>
      <c r="F47" s="30">
        <v>42810</v>
      </c>
    </row>
    <row r="48" spans="1:6" x14ac:dyDescent="0.25">
      <c r="A48" s="7" t="s">
        <v>68</v>
      </c>
      <c r="B48" s="10">
        <v>54449</v>
      </c>
      <c r="C48" s="31">
        <v>48435</v>
      </c>
      <c r="D48" s="16">
        <v>54449</v>
      </c>
      <c r="E48" s="30">
        <v>42772</v>
      </c>
      <c r="F48" s="30">
        <v>42810</v>
      </c>
    </row>
    <row r="49" spans="1:6" s="1" customFormat="1" x14ac:dyDescent="0.25">
      <c r="A49" s="4" t="s">
        <v>42</v>
      </c>
      <c r="B49" s="25">
        <f>SUM(B24:B48)</f>
        <v>115340</v>
      </c>
      <c r="C49" s="3"/>
      <c r="D49" s="3">
        <f>SUM(D24:D48)</f>
        <v>115340</v>
      </c>
      <c r="E49" s="3"/>
      <c r="F49" s="3"/>
    </row>
  </sheetData>
  <pageMargins left="0.7" right="0.7" top="0.75" bottom="0.75" header="0.3" footer="0.3"/>
  <pageSetup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9" sqref="B9"/>
    </sheetView>
  </sheetViews>
  <sheetFormatPr defaultRowHeight="15" x14ac:dyDescent="0.25"/>
  <cols>
    <col min="1" max="1" width="51.7109375" bestFit="1" customWidth="1"/>
    <col min="2" max="2" width="11.5703125" bestFit="1" customWidth="1"/>
    <col min="3" max="3" width="10.7109375" bestFit="1" customWidth="1"/>
  </cols>
  <sheetData>
    <row r="1" spans="1:3" x14ac:dyDescent="0.25">
      <c r="A1" s="1" t="s">
        <v>112</v>
      </c>
      <c r="B1" s="33" t="s">
        <v>113</v>
      </c>
      <c r="C1" s="1" t="s">
        <v>114</v>
      </c>
    </row>
    <row r="2" spans="1:3" x14ac:dyDescent="0.25">
      <c r="A2" s="2" t="s">
        <v>349</v>
      </c>
      <c r="B2" s="35">
        <v>968.52</v>
      </c>
      <c r="C2" s="34">
        <v>42964</v>
      </c>
    </row>
    <row r="3" spans="1:3" s="2" customFormat="1" x14ac:dyDescent="0.25">
      <c r="A3" s="2" t="s">
        <v>350</v>
      </c>
      <c r="B3" s="35">
        <v>3012.36</v>
      </c>
      <c r="C3" s="34">
        <v>42964</v>
      </c>
    </row>
    <row r="4" spans="1:3" s="2" customFormat="1" x14ac:dyDescent="0.25">
      <c r="A4" s="2" t="s">
        <v>351</v>
      </c>
      <c r="B4" s="35">
        <v>2135.64</v>
      </c>
      <c r="C4" s="34">
        <v>42964</v>
      </c>
    </row>
    <row r="5" spans="1:3" s="2" customFormat="1" x14ac:dyDescent="0.25">
      <c r="A5" s="2" t="s">
        <v>352</v>
      </c>
      <c r="B5" s="35">
        <v>2769</v>
      </c>
      <c r="C5" s="34">
        <v>42964</v>
      </c>
    </row>
    <row r="6" spans="1:3" s="2" customFormat="1" x14ac:dyDescent="0.25">
      <c r="A6" s="2" t="s">
        <v>353</v>
      </c>
      <c r="B6" s="35">
        <v>2105.4</v>
      </c>
      <c r="C6" s="34">
        <v>42964</v>
      </c>
    </row>
    <row r="7" spans="1:3" x14ac:dyDescent="0.25">
      <c r="A7" s="2"/>
      <c r="B7" s="35"/>
      <c r="C7" s="2"/>
    </row>
    <row r="8" spans="1:3" x14ac:dyDescent="0.25">
      <c r="A8" s="2"/>
      <c r="B8" s="35">
        <f>SUM(B2:B7)</f>
        <v>10990.92</v>
      </c>
      <c r="C8" s="2"/>
    </row>
    <row r="9" spans="1:3" x14ac:dyDescent="0.25">
      <c r="A9" s="2"/>
      <c r="B9" s="35"/>
      <c r="C9" s="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A7" sqref="A7"/>
    </sheetView>
  </sheetViews>
  <sheetFormatPr defaultRowHeight="15" x14ac:dyDescent="0.25"/>
  <cols>
    <col min="1" max="1" width="26.7109375" bestFit="1" customWidth="1"/>
    <col min="2" max="2" width="11.5703125" bestFit="1" customWidth="1"/>
    <col min="3" max="3" width="10.7109375" bestFit="1" customWidth="1"/>
    <col min="4" max="4" width="14.5703125" bestFit="1" customWidth="1"/>
    <col min="5" max="5" width="29.85546875" bestFit="1" customWidth="1"/>
  </cols>
  <sheetData>
    <row r="1" spans="1:5" x14ac:dyDescent="0.25">
      <c r="A1" s="2" t="s">
        <v>115</v>
      </c>
      <c r="B1" s="35" t="s">
        <v>113</v>
      </c>
      <c r="C1" s="2" t="s">
        <v>114</v>
      </c>
      <c r="D1" s="2" t="s">
        <v>116</v>
      </c>
      <c r="E1" s="2" t="s">
        <v>117</v>
      </c>
    </row>
    <row r="2" spans="1:5" x14ac:dyDescent="0.25">
      <c r="A2" s="2" t="s">
        <v>118</v>
      </c>
      <c r="B2" s="35">
        <v>100</v>
      </c>
      <c r="C2" s="34">
        <v>42734</v>
      </c>
      <c r="D2" s="34">
        <v>42754</v>
      </c>
      <c r="E2" s="2"/>
    </row>
    <row r="3" spans="1:5" x14ac:dyDescent="0.25">
      <c r="A3" s="2" t="s">
        <v>138</v>
      </c>
      <c r="B3" s="35">
        <v>100</v>
      </c>
      <c r="C3" s="34">
        <v>42800</v>
      </c>
      <c r="D3" s="34">
        <v>42825</v>
      </c>
      <c r="E3" s="2" t="s">
        <v>139</v>
      </c>
    </row>
    <row r="4" spans="1:5" x14ac:dyDescent="0.25">
      <c r="A4" s="2" t="s">
        <v>209</v>
      </c>
      <c r="B4" s="35">
        <v>100</v>
      </c>
      <c r="C4" s="34">
        <v>42838</v>
      </c>
      <c r="D4" s="34">
        <v>42845</v>
      </c>
      <c r="E4" s="2"/>
    </row>
    <row r="5" spans="1:5" x14ac:dyDescent="0.25">
      <c r="A5" s="2" t="s">
        <v>283</v>
      </c>
      <c r="B5" s="35">
        <v>100</v>
      </c>
      <c r="C5" s="34">
        <v>42855</v>
      </c>
      <c r="D5" s="34">
        <v>42855</v>
      </c>
      <c r="E5" s="2"/>
    </row>
    <row r="6" spans="1:5" x14ac:dyDescent="0.25">
      <c r="A6" s="2" t="s">
        <v>446</v>
      </c>
      <c r="B6" s="35">
        <v>10000</v>
      </c>
      <c r="C6" s="34">
        <v>43084</v>
      </c>
      <c r="D6" s="34">
        <v>43084</v>
      </c>
      <c r="E6" s="2"/>
    </row>
    <row r="7" spans="1:5" x14ac:dyDescent="0.25">
      <c r="A7" s="2"/>
      <c r="B7" s="35"/>
      <c r="C7" s="2"/>
      <c r="D7" s="2"/>
      <c r="E7" s="2"/>
    </row>
    <row r="8" spans="1:5" x14ac:dyDescent="0.25">
      <c r="A8" s="2"/>
      <c r="B8" s="35">
        <f>SUM(B2:B6)</f>
        <v>10400</v>
      </c>
      <c r="C8" s="1" t="s">
        <v>42</v>
      </c>
      <c r="D8" s="2"/>
      <c r="E8" s="2"/>
    </row>
    <row r="9" spans="1:5" x14ac:dyDescent="0.25">
      <c r="A9" s="2"/>
      <c r="B9" s="35"/>
      <c r="C9" s="2"/>
      <c r="D9" s="2"/>
      <c r="E9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2017 budget</vt:lpstr>
      <vt:lpstr>Expense detail</vt:lpstr>
      <vt:lpstr>Income detail</vt:lpstr>
      <vt:lpstr>Other income detail</vt:lpstr>
      <vt:lpstr>Donations detail</vt:lpstr>
      <vt:lpstr>'Income detail'!Print_Area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smorrill</dc:creator>
  <cp:lastModifiedBy>Stef Morrill</cp:lastModifiedBy>
  <cp:lastPrinted>2018-01-23T20:18:49Z</cp:lastPrinted>
  <dcterms:created xsi:type="dcterms:W3CDTF">2007-05-31T16:25:10Z</dcterms:created>
  <dcterms:modified xsi:type="dcterms:W3CDTF">2018-02-10T22:26:43Z</dcterms:modified>
</cp:coreProperties>
</file>